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2748_Rekreační areál Riviéra Brno_sezónní zastřešení stávajících beachvolejbalových kurtů\"/>
    </mc:Choice>
  </mc:AlternateContent>
  <xr:revisionPtr revIDLastSave="0" documentId="8_{AB0B5E74-A6CD-479C-AF04-C1799FD04A4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01 D.1 Pol" sheetId="13" r:id="rId5"/>
    <sheet name="001 D.3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'001 D.1 Pol'!$1:$7</definedName>
    <definedName name="_xlnm.Print_Titles" localSheetId="5">'001 D.3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Naklady'!$A$1:$X$20</definedName>
    <definedName name="_xlnm.Print_Area" localSheetId="4">'001 D.1 Pol'!$A$1:$X$176</definedName>
    <definedName name="_xlnm.Print_Area" localSheetId="5">'001 D.3 Pol'!$A$1:$X$51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19" i="1" s="1"/>
  <c r="I61" i="1"/>
  <c r="I60" i="1"/>
  <c r="I59" i="1"/>
  <c r="I58" i="1"/>
  <c r="I57" i="1"/>
  <c r="I56" i="1"/>
  <c r="I55" i="1"/>
  <c r="I54" i="1"/>
  <c r="I53" i="1"/>
  <c r="G45" i="1"/>
  <c r="F45" i="1"/>
  <c r="H45" i="1" s="1"/>
  <c r="I45" i="1" s="1"/>
  <c r="G44" i="1"/>
  <c r="F44" i="1"/>
  <c r="G43" i="1"/>
  <c r="F43" i="1"/>
  <c r="H43" i="1" s="1"/>
  <c r="I43" i="1" s="1"/>
  <c r="G41" i="1"/>
  <c r="F41" i="1"/>
  <c r="G40" i="1"/>
  <c r="H40" i="1" s="1"/>
  <c r="I40" i="1" s="1"/>
  <c r="F40" i="1"/>
  <c r="G39" i="1"/>
  <c r="F39" i="1"/>
  <c r="G50" i="14"/>
  <c r="G9" i="14"/>
  <c r="G8" i="14" s="1"/>
  <c r="I9" i="14"/>
  <c r="I8" i="14" s="1"/>
  <c r="K9" i="14"/>
  <c r="K8" i="14" s="1"/>
  <c r="M9" i="14"/>
  <c r="O9" i="14"/>
  <c r="Q9" i="14"/>
  <c r="Q8" i="14" s="1"/>
  <c r="V9" i="14"/>
  <c r="V8" i="14" s="1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O8" i="14" s="1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7" i="14"/>
  <c r="G26" i="14" s="1"/>
  <c r="I27" i="14"/>
  <c r="I26" i="14" s="1"/>
  <c r="K27" i="14"/>
  <c r="K26" i="14" s="1"/>
  <c r="M27" i="14"/>
  <c r="O27" i="14"/>
  <c r="Q27" i="14"/>
  <c r="Q26" i="14" s="1"/>
  <c r="V27" i="14"/>
  <c r="V26" i="14" s="1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O26" i="14" s="1"/>
  <c r="Q30" i="14"/>
  <c r="V30" i="14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G42" i="14"/>
  <c r="M42" i="14" s="1"/>
  <c r="M41" i="14" s="1"/>
  <c r="I42" i="14"/>
  <c r="K42" i="14"/>
  <c r="K41" i="14" s="1"/>
  <c r="O42" i="14"/>
  <c r="O41" i="14" s="1"/>
  <c r="Q42" i="14"/>
  <c r="Q41" i="14" s="1"/>
  <c r="V42" i="14"/>
  <c r="G43" i="14"/>
  <c r="I43" i="14"/>
  <c r="K43" i="14"/>
  <c r="M43" i="14"/>
  <c r="O43" i="14"/>
  <c r="Q43" i="14"/>
  <c r="V43" i="14"/>
  <c r="G44" i="14"/>
  <c r="I44" i="14"/>
  <c r="K44" i="14"/>
  <c r="M44" i="14"/>
  <c r="O44" i="14"/>
  <c r="Q44" i="14"/>
  <c r="V44" i="14"/>
  <c r="G45" i="14"/>
  <c r="I45" i="14"/>
  <c r="K45" i="14"/>
  <c r="M45" i="14"/>
  <c r="O45" i="14"/>
  <c r="Q45" i="14"/>
  <c r="V45" i="14"/>
  <c r="G46" i="14"/>
  <c r="M46" i="14" s="1"/>
  <c r="I46" i="14"/>
  <c r="I41" i="14" s="1"/>
  <c r="K46" i="14"/>
  <c r="O46" i="14"/>
  <c r="Q46" i="14"/>
  <c r="V46" i="14"/>
  <c r="G47" i="14"/>
  <c r="M47" i="14" s="1"/>
  <c r="I47" i="14"/>
  <c r="K47" i="14"/>
  <c r="O47" i="14"/>
  <c r="Q47" i="14"/>
  <c r="V47" i="14"/>
  <c r="V41" i="14" s="1"/>
  <c r="G48" i="14"/>
  <c r="M48" i="14" s="1"/>
  <c r="I48" i="14"/>
  <c r="K48" i="14"/>
  <c r="O48" i="14"/>
  <c r="Q48" i="14"/>
  <c r="V48" i="14"/>
  <c r="AE50" i="14"/>
  <c r="G175" i="13"/>
  <c r="BA55" i="13"/>
  <c r="BA28" i="13"/>
  <c r="BA10" i="13"/>
  <c r="G9" i="13"/>
  <c r="M9" i="13" s="1"/>
  <c r="I9" i="13"/>
  <c r="K9" i="13"/>
  <c r="K8" i="13" s="1"/>
  <c r="O9" i="13"/>
  <c r="O8" i="13" s="1"/>
  <c r="Q9" i="13"/>
  <c r="Q8" i="13" s="1"/>
  <c r="V9" i="13"/>
  <c r="G18" i="13"/>
  <c r="I18" i="13"/>
  <c r="K18" i="13"/>
  <c r="M18" i="13"/>
  <c r="O18" i="13"/>
  <c r="Q18" i="13"/>
  <c r="V18" i="13"/>
  <c r="G27" i="13"/>
  <c r="I27" i="13"/>
  <c r="K27" i="13"/>
  <c r="M27" i="13"/>
  <c r="O27" i="13"/>
  <c r="Q27" i="13"/>
  <c r="V27" i="13"/>
  <c r="G33" i="13"/>
  <c r="I33" i="13"/>
  <c r="I8" i="13" s="1"/>
  <c r="K33" i="13"/>
  <c r="M33" i="13"/>
  <c r="O33" i="13"/>
  <c r="Q33" i="13"/>
  <c r="V33" i="13"/>
  <c r="G37" i="13"/>
  <c r="M37" i="13" s="1"/>
  <c r="I37" i="13"/>
  <c r="K37" i="13"/>
  <c r="O37" i="13"/>
  <c r="Q37" i="13"/>
  <c r="V37" i="13"/>
  <c r="G40" i="13"/>
  <c r="G8" i="13" s="1"/>
  <c r="I40" i="13"/>
  <c r="K40" i="13"/>
  <c r="O40" i="13"/>
  <c r="Q40" i="13"/>
  <c r="V40" i="13"/>
  <c r="V8" i="13" s="1"/>
  <c r="G44" i="13"/>
  <c r="M44" i="13" s="1"/>
  <c r="I44" i="13"/>
  <c r="K44" i="13"/>
  <c r="O44" i="13"/>
  <c r="Q44" i="13"/>
  <c r="V44" i="13"/>
  <c r="O50" i="13"/>
  <c r="Q50" i="13"/>
  <c r="G51" i="13"/>
  <c r="G50" i="13" s="1"/>
  <c r="I51" i="13"/>
  <c r="I50" i="13" s="1"/>
  <c r="K51" i="13"/>
  <c r="K50" i="13" s="1"/>
  <c r="M51" i="13"/>
  <c r="O51" i="13"/>
  <c r="Q51" i="13"/>
  <c r="V51" i="13"/>
  <c r="V50" i="13" s="1"/>
  <c r="G54" i="13"/>
  <c r="I54" i="13"/>
  <c r="K54" i="13"/>
  <c r="M54" i="13"/>
  <c r="O54" i="13"/>
  <c r="Q54" i="13"/>
  <c r="V54" i="13"/>
  <c r="G63" i="13"/>
  <c r="M63" i="13" s="1"/>
  <c r="I63" i="13"/>
  <c r="K63" i="13"/>
  <c r="O63" i="13"/>
  <c r="Q63" i="13"/>
  <c r="V63" i="13"/>
  <c r="G65" i="13"/>
  <c r="I65" i="13"/>
  <c r="V65" i="13"/>
  <c r="G66" i="13"/>
  <c r="M66" i="13" s="1"/>
  <c r="M65" i="13" s="1"/>
  <c r="I66" i="13"/>
  <c r="K66" i="13"/>
  <c r="K65" i="13" s="1"/>
  <c r="O66" i="13"/>
  <c r="O65" i="13" s="1"/>
  <c r="Q66" i="13"/>
  <c r="Q65" i="13" s="1"/>
  <c r="V66" i="13"/>
  <c r="G78" i="13"/>
  <c r="I78" i="13"/>
  <c r="K78" i="13"/>
  <c r="M78" i="13"/>
  <c r="O78" i="13"/>
  <c r="Q78" i="13"/>
  <c r="V78" i="13"/>
  <c r="G83" i="13"/>
  <c r="I83" i="13"/>
  <c r="K83" i="13"/>
  <c r="M83" i="13"/>
  <c r="O83" i="13"/>
  <c r="Q83" i="13"/>
  <c r="V83" i="13"/>
  <c r="G92" i="13"/>
  <c r="G91" i="13" s="1"/>
  <c r="I92" i="13"/>
  <c r="I91" i="13" s="1"/>
  <c r="K92" i="13"/>
  <c r="O92" i="13"/>
  <c r="O91" i="13" s="1"/>
  <c r="Q92" i="13"/>
  <c r="Q91" i="13" s="1"/>
  <c r="V92" i="13"/>
  <c r="V91" i="13" s="1"/>
  <c r="G102" i="13"/>
  <c r="M102" i="13" s="1"/>
  <c r="I102" i="13"/>
  <c r="K102" i="13"/>
  <c r="O102" i="13"/>
  <c r="Q102" i="13"/>
  <c r="V102" i="13"/>
  <c r="G112" i="13"/>
  <c r="M112" i="13" s="1"/>
  <c r="I112" i="13"/>
  <c r="K112" i="13"/>
  <c r="O112" i="13"/>
  <c r="Q112" i="13"/>
  <c r="V112" i="13"/>
  <c r="G122" i="13"/>
  <c r="I122" i="13"/>
  <c r="K122" i="13"/>
  <c r="M122" i="13"/>
  <c r="O122" i="13"/>
  <c r="Q122" i="13"/>
  <c r="V122" i="13"/>
  <c r="G131" i="13"/>
  <c r="I131" i="13"/>
  <c r="K131" i="13"/>
  <c r="M131" i="13"/>
  <c r="O131" i="13"/>
  <c r="Q131" i="13"/>
  <c r="V131" i="13"/>
  <c r="G140" i="13"/>
  <c r="I140" i="13"/>
  <c r="K140" i="13"/>
  <c r="K91" i="13" s="1"/>
  <c r="M140" i="13"/>
  <c r="O140" i="13"/>
  <c r="Q140" i="13"/>
  <c r="V140" i="13"/>
  <c r="I153" i="13"/>
  <c r="K153" i="13"/>
  <c r="G154" i="13"/>
  <c r="G153" i="13" s="1"/>
  <c r="I154" i="13"/>
  <c r="K154" i="13"/>
  <c r="O154" i="13"/>
  <c r="O153" i="13" s="1"/>
  <c r="Q154" i="13"/>
  <c r="Q153" i="13" s="1"/>
  <c r="V154" i="13"/>
  <c r="V153" i="13" s="1"/>
  <c r="G158" i="13"/>
  <c r="V158" i="13"/>
  <c r="G159" i="13"/>
  <c r="I159" i="13"/>
  <c r="I158" i="13" s="1"/>
  <c r="K159" i="13"/>
  <c r="K158" i="13" s="1"/>
  <c r="M159" i="13"/>
  <c r="M158" i="13" s="1"/>
  <c r="O159" i="13"/>
  <c r="O158" i="13" s="1"/>
  <c r="Q159" i="13"/>
  <c r="Q158" i="13" s="1"/>
  <c r="V159" i="13"/>
  <c r="G168" i="13"/>
  <c r="I168" i="13"/>
  <c r="K168" i="13"/>
  <c r="M168" i="13"/>
  <c r="O168" i="13"/>
  <c r="Q168" i="13"/>
  <c r="V168" i="13"/>
  <c r="G170" i="13"/>
  <c r="G171" i="13"/>
  <c r="M171" i="13" s="1"/>
  <c r="M170" i="13" s="1"/>
  <c r="I171" i="13"/>
  <c r="I170" i="13" s="1"/>
  <c r="K171" i="13"/>
  <c r="K170" i="13" s="1"/>
  <c r="O171" i="13"/>
  <c r="O170" i="13" s="1"/>
  <c r="Q171" i="13"/>
  <c r="Q170" i="13" s="1"/>
  <c r="V171" i="13"/>
  <c r="V170" i="13" s="1"/>
  <c r="AE175" i="13"/>
  <c r="AF175" i="13"/>
  <c r="G19" i="12"/>
  <c r="G9" i="12"/>
  <c r="AF19" i="12" s="1"/>
  <c r="I9" i="12"/>
  <c r="I8" i="12" s="1"/>
  <c r="K9" i="12"/>
  <c r="K8" i="12" s="1"/>
  <c r="M9" i="12"/>
  <c r="M8" i="12" s="1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O8" i="12" s="1"/>
  <c r="Q13" i="12"/>
  <c r="V13" i="12"/>
  <c r="G14" i="12"/>
  <c r="I14" i="12"/>
  <c r="K14" i="12"/>
  <c r="M14" i="12"/>
  <c r="O14" i="12"/>
  <c r="Q14" i="12"/>
  <c r="V14" i="12"/>
  <c r="G16" i="12"/>
  <c r="M16" i="12" s="1"/>
  <c r="I16" i="12"/>
  <c r="I15" i="12" s="1"/>
  <c r="K16" i="12"/>
  <c r="K15" i="12" s="1"/>
  <c r="O16" i="12"/>
  <c r="O15" i="12" s="1"/>
  <c r="Q16" i="12"/>
  <c r="Q15" i="12" s="1"/>
  <c r="V16" i="12"/>
  <c r="V15" i="12" s="1"/>
  <c r="G17" i="12"/>
  <c r="M17" i="12" s="1"/>
  <c r="I17" i="12"/>
  <c r="K17" i="12"/>
  <c r="O17" i="12"/>
  <c r="Q17" i="12"/>
  <c r="V17" i="12"/>
  <c r="AE19" i="12"/>
  <c r="I20" i="1"/>
  <c r="I18" i="1"/>
  <c r="I17" i="1"/>
  <c r="I16" i="1"/>
  <c r="F46" i="1"/>
  <c r="G46" i="1"/>
  <c r="G25" i="1" s="1"/>
  <c r="A25" i="1" s="1"/>
  <c r="H44" i="1"/>
  <c r="I44" i="1" s="1"/>
  <c r="H42" i="1"/>
  <c r="H41" i="1"/>
  <c r="I41" i="1" s="1"/>
  <c r="J28" i="1"/>
  <c r="J26" i="1"/>
  <c r="G38" i="1"/>
  <c r="F38" i="1"/>
  <c r="J23" i="1"/>
  <c r="J24" i="1"/>
  <c r="J25" i="1"/>
  <c r="J27" i="1"/>
  <c r="E24" i="1"/>
  <c r="E26" i="1"/>
  <c r="I64" i="1" l="1"/>
  <c r="J57" i="1" s="1"/>
  <c r="J63" i="1"/>
  <c r="J60" i="1"/>
  <c r="J56" i="1"/>
  <c r="J53" i="1"/>
  <c r="J58" i="1"/>
  <c r="I21" i="1"/>
  <c r="A26" i="1"/>
  <c r="G26" i="1"/>
  <c r="G28" i="1"/>
  <c r="H39" i="1"/>
  <c r="H46" i="1" s="1"/>
  <c r="G23" i="1"/>
  <c r="M26" i="14"/>
  <c r="M8" i="14"/>
  <c r="AF50" i="14"/>
  <c r="M50" i="13"/>
  <c r="M154" i="13"/>
  <c r="M153" i="13" s="1"/>
  <c r="M40" i="13"/>
  <c r="M8" i="13" s="1"/>
  <c r="M92" i="13"/>
  <c r="M91" i="13" s="1"/>
  <c r="M15" i="12"/>
  <c r="G15" i="12"/>
  <c r="G8" i="12"/>
  <c r="I39" i="1"/>
  <c r="I46" i="1" s="1"/>
  <c r="J41" i="1" s="1"/>
  <c r="J59" i="1" l="1"/>
  <c r="J61" i="1"/>
  <c r="J62" i="1"/>
  <c r="J55" i="1"/>
  <c r="J54" i="1"/>
  <c r="J45" i="1"/>
  <c r="J43" i="1"/>
  <c r="A23" i="1"/>
  <c r="J39" i="1"/>
  <c r="J46" i="1" s="1"/>
  <c r="J44" i="1"/>
  <c r="J40" i="1"/>
  <c r="J64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8EB536A4-0E2B-4662-B313-2EAD667B031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DF6BA04-975B-4378-BA47-81877AC8B2D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EDD646B9-DB0C-491B-BD53-168BF529540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D24BAAB-1D26-49F6-9D3A-06012669BAE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FFC10885-615C-4730-AD69-C1057AB528A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12B9ED-848C-46B1-90CD-74F500D596E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<sst xmlns="http://schemas.openxmlformats.org/spreadsheetml/2006/main" count="1070" uniqueCount="376">
  <si>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</si>
  <si>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</si>
  <si>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</si>
  <si>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</si>
  <si>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</si>
  <si>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</si>
  <si>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</si>
  <si>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</si>
  <si>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</si>
  <si>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</si>
  <si>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</si>
  <si>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</si>
  <si>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</si>
  <si>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</si>
  <si>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</si>
  <si>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</si>
  <si>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</si>
  <si>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</si>
  <si>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</si>
  <si>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</si>
  <si>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</si>
  <si>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</si>
  <si>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</si>
  <si>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</si>
  <si>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</si>
  <si>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</si>
  <si>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</si>
  <si>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</si>
  <si>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</si>
  <si>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</si>
  <si>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</si>
  <si>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</si>
  <si>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</si>
  <si>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</si>
  <si>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</si>
  <si>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</si>
  <si>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</si>
  <si>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</si>
  <si>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</si>
  <si>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</si>
  <si>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</si>
  <si>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</si>
  <si>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</si>
  <si>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2748</t>
  </si>
  <si>
    <t>Rekreační areál Riviéra Brno_sezónní zastřešení stávajících beachvolejbalových kurtů</t>
  </si>
  <si>
    <t>STAREZ - SPORT, a.s.</t>
  </si>
  <si>
    <t>Křídlovická 911/34</t>
  </si>
  <si>
    <t>Brno-Staré Brno</t>
  </si>
  <si>
    <t>60300</t>
  </si>
  <si>
    <t>26932211</t>
  </si>
  <si>
    <t>CZ26932211</t>
  </si>
  <si>
    <t>8.9.2021</t>
  </si>
  <si>
    <t>Stavba</t>
  </si>
  <si>
    <t>Ostatní a vedlejší náklady</t>
  </si>
  <si>
    <t>00</t>
  </si>
  <si>
    <t>Vedlejší a ostatní náklady</t>
  </si>
  <si>
    <t>Stavební objekt</t>
  </si>
  <si>
    <t>001</t>
  </si>
  <si>
    <t>Sezónní zastřešení stávajících beachvolejbalových kurtů</t>
  </si>
  <si>
    <t>D.1</t>
  </si>
  <si>
    <t>Sezónní nafukovací hala</t>
  </si>
  <si>
    <t>D.3</t>
  </si>
  <si>
    <t>Napojení na areálové rozvody NN</t>
  </si>
  <si>
    <t>Celkem za stavbu</t>
  </si>
  <si>
    <t>CZK</t>
  </si>
  <si>
    <t>Rekapitulace dílů</t>
  </si>
  <si>
    <t>Typ dílu</t>
  </si>
  <si>
    <t>1</t>
  </si>
  <si>
    <t>Zemní práce</t>
  </si>
  <si>
    <t>181</t>
  </si>
  <si>
    <t>Sadové úpravy</t>
  </si>
  <si>
    <t>2</t>
  </si>
  <si>
    <t>Základy a zvláštní zakládání</t>
  </si>
  <si>
    <t>63</t>
  </si>
  <si>
    <t>Podlahy a podlahové konstrukce</t>
  </si>
  <si>
    <t>99</t>
  </si>
  <si>
    <t>Staveništní přesun hmot</t>
  </si>
  <si>
    <t>711</t>
  </si>
  <si>
    <t>Izolace proti vodě</t>
  </si>
  <si>
    <t>M21.01</t>
  </si>
  <si>
    <t>Elektroinstalace_montáž</t>
  </si>
  <si>
    <t>M21.02</t>
  </si>
  <si>
    <t>Elektroinstalace_dodávka</t>
  </si>
  <si>
    <t>M46</t>
  </si>
  <si>
    <t>Zemní práce při montážích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</si>
  <si>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</si>
  <si>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</si>
  <si>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</si>
  <si>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</si>
  <si>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</si>
  <si>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</si>
  <si>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</si>
  <si>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</si>
  <si>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</si>
  <si>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</si>
  <si>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</si>
  <si>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</si>
  <si>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</si>
  <si>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</si>
  <si>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</si>
  <si>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</si>
  <si>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</si>
  <si>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</si>
  <si>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</si>
  <si>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</si>
  <si>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</si>
  <si>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</si>
  <si>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</si>
  <si>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</si>
  <si>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</si>
  <si>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</si>
  <si>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</si>
  <si>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</si>
  <si>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</si>
  <si>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</si>
  <si>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</si>
  <si>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00896T</t>
  </si>
  <si>
    <t>Oplocení staveniště po celou dobu výstavby</t>
  </si>
  <si>
    <t>Soubor</t>
  </si>
  <si>
    <t>Vlastní</t>
  </si>
  <si>
    <t>Indiv</t>
  </si>
  <si>
    <t>VRN</t>
  </si>
  <si>
    <t>POL99_0</t>
  </si>
  <si>
    <t>00511 R</t>
  </si>
  <si>
    <t xml:space="preserve">Geodetické práce </t>
  </si>
  <si>
    <t>RTS 21/ II</t>
  </si>
  <si>
    <t>POL99_2</t>
  </si>
  <si>
    <t>005111020R</t>
  </si>
  <si>
    <t>Vytyčení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</si>
  <si>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</si>
  <si>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</si>
  <si>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</si>
  <si>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</si>
  <si>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</si>
  <si>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</si>
  <si>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</si>
  <si>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</si>
  <si>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</si>
  <si>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</si>
  <si>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SUM</t>
  </si>
  <si>
    <t>END</t>
  </si>
  <si>
    <t>Položkový soupis prací a dodávek</t>
  </si>
  <si>
    <t>121101101R00</t>
  </si>
  <si>
    <t>Sejmutí ornice s přemístěním na vzdálenost do 50 m</t>
  </si>
  <si>
    <t>m3</t>
  </si>
  <si>
    <t>800-1</t>
  </si>
  <si>
    <t>Práce</t>
  </si>
  <si>
    <t>POL1_1</t>
  </si>
  <si>
    <t>nebo lesní půdy, s vodorovným přemístěním na hromady v místě upotřebení nebo na dočasné či trvalé skládky se složením</t>
  </si>
  <si>
    <t>SPI</t>
  </si>
  <si>
    <t xml:space="preserve">výkres č.02 : </t>
  </si>
  <si>
    <t>VV</t>
  </si>
  <si>
    <t xml:space="preserve">sejmutí ornice tl.100 mm pro ŽB desku A : </t>
  </si>
  <si>
    <t>2*(1,25*3,00*0,10)</t>
  </si>
  <si>
    <t xml:space="preserve">sejmutí ornice tl.100 mm pro ŽB desku B : </t>
  </si>
  <si>
    <t>2,25*2,50*0,10</t>
  </si>
  <si>
    <t xml:space="preserve">sejmutí ornice tl.100 mm pro ŽB desku C : </t>
  </si>
  <si>
    <t>4,00*15,00*0,10</t>
  </si>
  <si>
    <t>122201101R00</t>
  </si>
  <si>
    <t>Odkopávky a  prokopávky nezapažené v hornině 3_x000D_
 do 100 m3</t>
  </si>
  <si>
    <t>s přehozením výkopku na vzdálenost do 3 m nebo s naložením na dopravní prostředek,</t>
  </si>
  <si>
    <t xml:space="preserve">odkopávky pro ŽB desku A : </t>
  </si>
  <si>
    <t>2*(1,25*3,00*0,40)</t>
  </si>
  <si>
    <t xml:space="preserve">odkopávky pro ŽB desku B : </t>
  </si>
  <si>
    <t>2,25*2,50*0,40</t>
  </si>
  <si>
    <t xml:space="preserve">odkopávka pro základy a ŽB desku C : </t>
  </si>
  <si>
    <t>4,00*15,00*0,20</t>
  </si>
  <si>
    <t>132101210R00</t>
  </si>
  <si>
    <t xml:space="preserve">Hloubení rýh šířky přes 60 do 200 cm do 50 m3, v hornině 1-2,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</si>
  <si>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</si>
  <si>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rýha pro základy a ŽB desku C : </t>
  </si>
  <si>
    <t>14,60*0,55*0,90</t>
  </si>
  <si>
    <t>(3*2,80+14,60)*0,80*0,90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</si>
  <si>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</si>
  <si>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</si>
  <si>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</si>
  <si>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 xml:space="preserve">uložení přebytečné zeminy vedle hřiště do násypů zhutněných : </t>
  </si>
  <si>
    <t>17,25+23,7870-14,4130</t>
  </si>
  <si>
    <t>167101101R00</t>
  </si>
  <si>
    <t>Nakládání, skládání, překládání neulehlého výkopku nakládání výkopku_x000D_
 do 100 m3, z horniny 1 až 4</t>
  </si>
  <si>
    <t>171101102R00</t>
  </si>
  <si>
    <t>Uložení sypaniny do násypů zhutněných s uzavřením povrchu násypu z hornin soudržných s předepsanou mírou zhutnění v procentech výsledků zkoušek Proctor-Standard							_x000D_
							_x000D_
 na 96 % PS</t>
  </si>
  <si>
    <t>s rozprostřením sypaniny ve vrstvách a s hrubým urovnáním,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</si>
  <si>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</si>
  <si>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</si>
  <si>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</si>
  <si>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 xml:space="preserve">obsyp kolem základů ze ztraceného bednění ŽB desky C vykopanou zeminou : </t>
  </si>
  <si>
    <t>(2*7,20+2*5,40+4*2,80)*0,25*0,85</t>
  </si>
  <si>
    <t>(3,40+0,30+6,00+7,80+0,30+3,40)*0,30*1,05</t>
  </si>
  <si>
    <t>180402111R00</t>
  </si>
  <si>
    <t>Založení trávníku parkový trávník, výsevem, v rovině nebo na svahu do 1:5</t>
  </si>
  <si>
    <t>m2</t>
  </si>
  <si>
    <t>823-1</t>
  </si>
  <si>
    <t>na půdě předem připravené s pokosením, naložením, odvozem odpadu do 20 km a se složením,</t>
  </si>
  <si>
    <t>73,1250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</si>
  <si>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</si>
  <si>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</si>
  <si>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</si>
  <si>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 xml:space="preserve">rozprostření ornice tl.100 mm pro ŽB desku A : </t>
  </si>
  <si>
    <t>2*(1,25*3,00)</t>
  </si>
  <si>
    <t xml:space="preserve">rozprostření ornice tl.100 mm pro ŽB desku B : </t>
  </si>
  <si>
    <t>2,25*2,50</t>
  </si>
  <si>
    <t xml:space="preserve">rozprostření ornice tl.100 mm pro ŽB desku C : </t>
  </si>
  <si>
    <t>4,00*15,00</t>
  </si>
  <si>
    <t>00572410R</t>
  </si>
  <si>
    <t>směs travní parková, pro mírnou zátěž</t>
  </si>
  <si>
    <t>kg</t>
  </si>
  <si>
    <t>SPCM</t>
  </si>
  <si>
    <t>Specifikace</t>
  </si>
  <si>
    <t>POL3_1</t>
  </si>
  <si>
    <t>73,1250*0,09*1,10</t>
  </si>
  <si>
    <t>271531114R00</t>
  </si>
  <si>
    <t>Polštáře zhutněné pod základy kamenivo drcené, frakce 8 - 16 mm</t>
  </si>
  <si>
    <t>800-2</t>
  </si>
  <si>
    <t xml:space="preserve">štěrkový hutněný podsyp pod ŽB desku A : </t>
  </si>
  <si>
    <t>2*(1,25*3,00*0,25)</t>
  </si>
  <si>
    <t xml:space="preserve">štěrkový hutněný podsyp pod ŽB desku B : </t>
  </si>
  <si>
    <t>2,25*2,50*0,25</t>
  </si>
  <si>
    <t xml:space="preserve">štěrkový hutněný podsyp pod ŽB desku C : </t>
  </si>
  <si>
    <t>7,20*2,80*0,15</t>
  </si>
  <si>
    <t>5,40*2,80*0,15</t>
  </si>
  <si>
    <t xml:space="preserve">štěrkový podsyp pro základy ze ztraceného bednění ŽB desky C : </t>
  </si>
  <si>
    <t>(2*7,80+2*6,00+4*2,80)*0,25*0,05</t>
  </si>
  <si>
    <t>274272140RT5</t>
  </si>
  <si>
    <t>Zdivo základové z bednicích tvárnic tloušťky 300 mm, výplň betonem C 25/30</t>
  </si>
  <si>
    <t>801-1</t>
  </si>
  <si>
    <t>s výplní betonem, bez výztuže,</t>
  </si>
  <si>
    <t xml:space="preserve">základy ze ztraceného bednění tl.300 mm ŽB desky C : </t>
  </si>
  <si>
    <t>(2*7,80+2*6,00+2*3,40+2*2,80)*1,00</t>
  </si>
  <si>
    <t>279361821R00</t>
  </si>
  <si>
    <t>Výztuž základových zdí z betonářské oceli 10 505(R)</t>
  </si>
  <si>
    <t>t</t>
  </si>
  <si>
    <t>včetně distančních prvků</t>
  </si>
  <si>
    <t>Začátek provozního součtu</t>
  </si>
  <si>
    <t xml:space="preserve">  (2*7,80+2*6,00+2*3,40+2*2,80)*1,00*0,30</t>
  </si>
  <si>
    <t>Konec provozního součtu</t>
  </si>
  <si>
    <t>12,00*80,00*0,001</t>
  </si>
  <si>
    <t>631315711R00</t>
  </si>
  <si>
    <t xml:space="preserve">Mazanina z betonu prostého tl. přes 120 do 240 mm třídy C 25/30,  </t>
  </si>
  <si>
    <t>(z kameniva) hlazená dřevěným hladítkem</t>
  </si>
  <si>
    <t xml:space="preserve">ŽB deska A : </t>
  </si>
  <si>
    <t>2*(2,50*1,00*0,15)</t>
  </si>
  <si>
    <t xml:space="preserve">ŽB deska B : </t>
  </si>
  <si>
    <t>2,00*2,00*0,15</t>
  </si>
  <si>
    <t xml:space="preserve">ŽB deska C : </t>
  </si>
  <si>
    <t>7,80*3,40*0,20</t>
  </si>
  <si>
    <t>6,00*3,40*0,20</t>
  </si>
  <si>
    <t>631319165R00</t>
  </si>
  <si>
    <t>Příplatek za přehlazení povrchu tloušťka mazaniny od 120 mm do 240 mm</t>
  </si>
  <si>
    <t>betonové mazaniny min. B 10 ocelovým hladítkem s poprášením cementem pro konečnou úpravu mazaniny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</si>
  <si>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</si>
  <si>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</si>
  <si>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</si>
  <si>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631351101R00</t>
  </si>
  <si>
    <t>Bednění stěn, rýh a otvorů v podlahách zřízení</t>
  </si>
  <si>
    <t>((2*2,50+2*1,00)*0,15)*2</t>
  </si>
  <si>
    <t>(2*2,00+2*2,00)*0,15</t>
  </si>
  <si>
    <t>(2*7,80+2*3,40)*0,20</t>
  </si>
  <si>
    <t>(2*6,00+2*3,40)*0,20</t>
  </si>
  <si>
    <t>631351102R00</t>
  </si>
  <si>
    <t>Bednění stěn, rýh a otvorů v podlahách odstranění</t>
  </si>
  <si>
    <t>631361921RT8</t>
  </si>
  <si>
    <t>Výztuž mazanin z betonů a z lehkých betonů ze svařovaných sítí průměr drátu 8 mm, velikost oka 100/100 mm</t>
  </si>
  <si>
    <t xml:space="preserve">  ŽB deska A : </t>
  </si>
  <si>
    <t xml:space="preserve">  2*(2,50*1,00)</t>
  </si>
  <si>
    <t xml:space="preserve">  ŽB deska B : </t>
  </si>
  <si>
    <t xml:space="preserve">  2,00*2,00</t>
  </si>
  <si>
    <t xml:space="preserve">  ŽB deska C : </t>
  </si>
  <si>
    <t xml:space="preserve">  7,80*3,40</t>
  </si>
  <si>
    <t xml:space="preserve">  6,00*3,40</t>
  </si>
  <si>
    <t>(55,92*2)*7,90*0,001*1,20</t>
  </si>
  <si>
    <t>998014011R00</t>
  </si>
  <si>
    <t>Přesun hmot, budovy mont. jednopodl. s pláštěm</t>
  </si>
  <si>
    <t>Přesun hmot</t>
  </si>
  <si>
    <t>POL7_</t>
  </si>
  <si>
    <t xml:space="preserve">Hmotnosti z položek s pořadovými čísly: : </t>
  </si>
  <si>
    <t xml:space="preserve">10,11,12,13,14,15,17,19, : </t>
  </si>
  <si>
    <t>Součet: : 75,22990</t>
  </si>
  <si>
    <t>711823121RT6</t>
  </si>
  <si>
    <t>Ochrana konstrukcí nopovou fólií svisle, výška nopu 20 mm, včetně dodávky fólie</t>
  </si>
  <si>
    <t>800-711</t>
  </si>
  <si>
    <t>POL1_7</t>
  </si>
  <si>
    <t xml:space="preserve">vložení pásu z nopové fólie mezi konstrukce pro oddilatování : </t>
  </si>
  <si>
    <t>2*(2,50*0,15)</t>
  </si>
  <si>
    <t>2,00*0,15</t>
  </si>
  <si>
    <t>(7,80+6,00)*1,20</t>
  </si>
  <si>
    <t>998711201R00</t>
  </si>
  <si>
    <t>Přesun hmot pro izolace proti vodě svisle do 6 m</t>
  </si>
  <si>
    <t>50 m vodorovně měřeno od těžiště půdorysné plochy skládky do těžiště půdorysné plochy objektu</t>
  </si>
  <si>
    <t>460510322R00</t>
  </si>
  <si>
    <t>Chránička kabelová dělená KOPOHALF, DN 160 mm</t>
  </si>
  <si>
    <t>m</t>
  </si>
  <si>
    <t>POL1_9</t>
  </si>
  <si>
    <t xml:space="preserve">chránička pod betonovými základy únikových východů : </t>
  </si>
  <si>
    <t>6,00</t>
  </si>
  <si>
    <t>416-SJ2</t>
  </si>
  <si>
    <t>svorka k zemnící tyči-SJ2</t>
  </si>
  <si>
    <t xml:space="preserve">ks    </t>
  </si>
  <si>
    <t>Kalkul</t>
  </si>
  <si>
    <t>POL1_</t>
  </si>
  <si>
    <t>416-SR2b</t>
  </si>
  <si>
    <t>svorka pro zemnící pásku-SR2b</t>
  </si>
  <si>
    <t>416-Z.PAS.30x4</t>
  </si>
  <si>
    <t>zem.pás. 30x4 (0,95 kg/m)  -Z.PAS.30x4</t>
  </si>
  <si>
    <t>416-ZT 2,5s</t>
  </si>
  <si>
    <t>zemnící tyč kruhová se svorkou-ZT 2,5s</t>
  </si>
  <si>
    <t>KEa-1-AYKY 4x12</t>
  </si>
  <si>
    <t>1-AYKY 4x120</t>
  </si>
  <si>
    <t xml:space="preserve">km    </t>
  </si>
  <si>
    <t>KEc-CYKY 4 x 16</t>
  </si>
  <si>
    <t>CYKY 4 x 16,00</t>
  </si>
  <si>
    <t>KOP-FL160</t>
  </si>
  <si>
    <t>chránička KF 09160</t>
  </si>
  <si>
    <t xml:space="preserve">m     </t>
  </si>
  <si>
    <t>KOPM-8118</t>
  </si>
  <si>
    <t>KRABICE PC Z PH 8118</t>
  </si>
  <si>
    <t>VR ca ER112</t>
  </si>
  <si>
    <t>typizovaná elektroměrová rozvodnice 1x jednosazbová pilíř</t>
  </si>
  <si>
    <t>VR ca SR401</t>
  </si>
  <si>
    <t>rozpojovací skříň SR401 pilíř</t>
  </si>
  <si>
    <t>VR o MWTM 50</t>
  </si>
  <si>
    <t>smrštitelná trubice do 4x150    MWTM 50/16-1000/172</t>
  </si>
  <si>
    <t>VR z ocel</t>
  </si>
  <si>
    <t>ocelový úhelník 25/25</t>
  </si>
  <si>
    <t>zlab 2</t>
  </si>
  <si>
    <t>Kabelový žlab perf.,pozink.62/50 vč. víka a podpěrek</t>
  </si>
  <si>
    <t>zlab 5</t>
  </si>
  <si>
    <t>Kabelový žlab perf.,pozink.250/50mm vč. víka a podpěrek</t>
  </si>
  <si>
    <t>ZZ500000</t>
  </si>
  <si>
    <t>Nespecifikované práce</t>
  </si>
  <si>
    <t xml:space="preserve">hod   </t>
  </si>
  <si>
    <t>ZZ500001</t>
  </si>
  <si>
    <t>Koordinace s ostatními účastníky výstavby</t>
  </si>
  <si>
    <t>ZZ500005</t>
  </si>
  <si>
    <t>Úprava stávajícího rozváděče</t>
  </si>
  <si>
    <t>FV985021</t>
  </si>
  <si>
    <t>Krabic. rozvodka z lis. izolantu do 10 mm2</t>
  </si>
  <si>
    <t>FV990314</t>
  </si>
  <si>
    <t>Tenkocementové skříně SR</t>
  </si>
  <si>
    <t>FV990320</t>
  </si>
  <si>
    <t>Typizovaná elektroměrová rozvodnice 1xjednosazb. vč. SP</t>
  </si>
  <si>
    <t>FV990604</t>
  </si>
  <si>
    <t>Ocel.nosné konstrukce  do 15 kg</t>
  </si>
  <si>
    <t>FV990835</t>
  </si>
  <si>
    <t>Chránička dvouplášťová KF 09160</t>
  </si>
  <si>
    <t>FV991501</t>
  </si>
  <si>
    <t>Kabelový žlab perf.,pozink.62/50mm vč. víka a podpěrek</t>
  </si>
  <si>
    <t>FV991504</t>
  </si>
  <si>
    <t>FV993312</t>
  </si>
  <si>
    <t>Ukončení celoplast. kabelů do 4 x 25 mm2</t>
  </si>
  <si>
    <t>FV993315</t>
  </si>
  <si>
    <t>Ukončení celoplast. kabelů  do 4 x 150 mm2</t>
  </si>
  <si>
    <t>FV995062</t>
  </si>
  <si>
    <t>CYKY 750V 4 x 16 uložený pod omítkou</t>
  </si>
  <si>
    <t>FV999313</t>
  </si>
  <si>
    <t>AYKY 1kV 4x120 pevně uložený</t>
  </si>
  <si>
    <t>VR100010</t>
  </si>
  <si>
    <t>Uzem. vedení-bez nátěru FeZn do 120 mm2</t>
  </si>
  <si>
    <t>VR100016</t>
  </si>
  <si>
    <t>Tyčový zemnič do    2,5 m</t>
  </si>
  <si>
    <t>VR100017</t>
  </si>
  <si>
    <t>Svorka hromosvodová SR 02 (pásek-pásek)</t>
  </si>
  <si>
    <t>VR218071</t>
  </si>
  <si>
    <t>Hloubení kabelové rýhy 35cm šir.,80cm hlub.,zem.tř.4</t>
  </si>
  <si>
    <t>VR218090</t>
  </si>
  <si>
    <t>Hloubení kabelové rýhy 50cm šir.,120cm hlub.,zem.tř.4</t>
  </si>
  <si>
    <t>VR218110</t>
  </si>
  <si>
    <t>Zříz. kab. lože z kop. písku bez zakr., rýha š.60cm, tl.10cm</t>
  </si>
  <si>
    <t>VR218151</t>
  </si>
  <si>
    <t>Ruční zához kab.rýhy,šíř.35cm,hloub.80cm,zemina třídy 4</t>
  </si>
  <si>
    <t>VR218170</t>
  </si>
  <si>
    <t>Ruční zához kab.rýhy,šíř.50cm,hloub.120cm,zem.třídy 4</t>
  </si>
  <si>
    <t>VR218700</t>
  </si>
  <si>
    <t>Krytí kab.fólie výstražné z PVC, šířka 33 cm</t>
  </si>
  <si>
    <t>VR318219</t>
  </si>
  <si>
    <t>Vyvrtání otvoru v betonu, tloušťka do 30cm, průměr do 40mm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</si>
</sst>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6S+sUaZXR8KMZ0NNxfPeKbo7YlLhi+lb9vjPnSufIrknEQcw6PWdzr8EM0yNc/eD98LuSCA9tJQO4d+yU2TrDw==" saltValue="BUY6nD+WWpJct2x81niJV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SUMIF(F53:F63,A16,I53:I63)+SUMIF(F53:F63,"PSU",I53:I63)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SUMIF(F53:F63,A17,I53:I63)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SUMIF(F53:F63,A18,I53:I63)</f>
        <v>0</v>
      </c>
      <c r="J18" s="85"/>
    </row>
    <row r="19" spans="1:10" ht="23.25" customHeight="1" x14ac:dyDescent="0.2">
      <c r="A19" s="196" t="s">
        <v>85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SUMIF(F53:F63,A19,I53:I63)</f>
        <v>0</v>
      </c>
      <c r="J19" s="85"/>
    </row>
    <row r="20" spans="1:10" ht="23.25" customHeight="1" x14ac:dyDescent="0.2">
      <c r="A20" s="196" t="s">
        <v>86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SUMIF(F53:F63,A20,I53:I63)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51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'00 00 Naklady'!AE19+'001 D.1 Pol'!AE175+'001 D.3 Pol'!AE50</f>
        <v>0</v>
      </c>
      <c r="G39" s="150">
        <f>'00 00 Naklady'!AF19+'001 D.1 Pol'!AF175+'001 D.3 Pol'!AF50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7">
        <v>2</v>
      </c>
      <c r="B40" s="153"/>
      <c r="C40" s="154" t="s">
        <v>53</v>
      </c>
      <c r="D40" s="154"/>
      <c r="E40" s="154"/>
      <c r="F40" s="155">
        <f>'00 00 Naklady'!AE19</f>
        <v>0</v>
      </c>
      <c r="G40" s="156">
        <f>'00 00 Naklady'!AF19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7">
        <v>3</v>
      </c>
      <c r="B41" s="158" t="s">
        <v>54</v>
      </c>
      <c r="C41" s="148" t="s">
        <v>55</v>
      </c>
      <c r="D41" s="148"/>
      <c r="E41" s="148"/>
      <c r="F41" s="159">
        <f>'00 00 Naklady'!AE19</f>
        <v>0</v>
      </c>
      <c r="G41" s="151">
        <f>'00 00 Naklady'!AF19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7">
        <v>2</v>
      </c>
      <c r="B42" s="153"/>
      <c r="C42" s="154" t="s">
        <v>56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10" ht="25.5" customHeight="1" x14ac:dyDescent="0.2">
      <c r="A43" s="137">
        <v>2</v>
      </c>
      <c r="B43" s="153" t="s">
        <v>57</v>
      </c>
      <c r="C43" s="154" t="s">
        <v>58</v>
      </c>
      <c r="D43" s="154"/>
      <c r="E43" s="154"/>
      <c r="F43" s="155">
        <f>'001 D.1 Pol'!AE175+'001 D.3 Pol'!AE50</f>
        <v>0</v>
      </c>
      <c r="G43" s="156">
        <f>'001 D.1 Pol'!AF175+'001 D.3 Pol'!AF50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7">
        <v>3</v>
      </c>
      <c r="B44" s="158" t="s">
        <v>59</v>
      </c>
      <c r="C44" s="148" t="s">
        <v>60</v>
      </c>
      <c r="D44" s="148"/>
      <c r="E44" s="148"/>
      <c r="F44" s="159">
        <f>'001 D.1 Pol'!AE175</f>
        <v>0</v>
      </c>
      <c r="G44" s="151">
        <f>'001 D.1 Pol'!AF175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10" ht="25.5" customHeight="1" x14ac:dyDescent="0.2">
      <c r="A45" s="137">
        <v>3</v>
      </c>
      <c r="B45" s="158" t="s">
        <v>61</v>
      </c>
      <c r="C45" s="148" t="s">
        <v>62</v>
      </c>
      <c r="D45" s="148"/>
      <c r="E45" s="148"/>
      <c r="F45" s="159">
        <f>'001 D.3 Pol'!AE50</f>
        <v>0</v>
      </c>
      <c r="G45" s="151">
        <f>'001 D.3 Pol'!AF50</f>
        <v>0</v>
      </c>
      <c r="H45" s="151">
        <f>(F45*SazbaDPH1/100)+(G45*SazbaDPH2/100)</f>
        <v>0</v>
      </c>
      <c r="I45" s="151">
        <f>F45+G45+H45</f>
        <v>0</v>
      </c>
      <c r="J45" s="152" t="str">
        <f>IF(CenaCelkemVypocet=0,"",I45/CenaCelkemVypocet*100)</f>
        <v/>
      </c>
    </row>
    <row r="46" spans="1:10" ht="25.5" customHeight="1" x14ac:dyDescent="0.2">
      <c r="A46" s="137"/>
      <c r="B46" s="160" t="s">
        <v>63</v>
      </c>
      <c r="C46" s="161"/>
      <c r="D46" s="161"/>
      <c r="E46" s="162"/>
      <c r="F46" s="163">
        <f>SUMIF(A39:A45,"=1",F39:F45)</f>
        <v>0</v>
      </c>
      <c r="G46" s="164">
        <f>SUMIF(A39:A45,"=1",G39:G45)</f>
        <v>0</v>
      </c>
      <c r="H46" s="164">
        <f>SUMIF(A39:A45,"=1",H39:H45)</f>
        <v>0</v>
      </c>
      <c r="I46" s="164">
        <f>SUMIF(A39:A45,"=1",I39:I45)</f>
        <v>0</v>
      </c>
      <c r="J46" s="165">
        <f>SUMIF(A39:A45,"=1",J39:J45)</f>
        <v>0</v>
      </c>
    </row>
    <row r="50" spans="1:10" ht="15.75" x14ac:dyDescent="0.25">
      <c r="B50" s="176" t="s">
        <v>65</v>
      </c>
    </row>
    <row r="52" spans="1:10" ht="25.5" customHeight="1" x14ac:dyDescent="0.2">
      <c r="A52" s="178"/>
      <c r="B52" s="181" t="s">
        <v>17</v>
      </c>
      <c r="C52" s="181" t="s">
        <v>5</v>
      </c>
      <c r="D52" s="182"/>
      <c r="E52" s="182"/>
      <c r="F52" s="183" t="s">
        <v>66</v>
      </c>
      <c r="G52" s="183"/>
      <c r="H52" s="183"/>
      <c r="I52" s="183" t="s">
        <v>29</v>
      </c>
      <c r="J52" s="183" t="s">
        <v>0</v>
      </c>
    </row>
    <row r="53" spans="1:10" ht="36.75" customHeight="1" x14ac:dyDescent="0.2">
      <c r="A53" s="179"/>
      <c r="B53" s="184" t="s">
        <v>67</v>
      </c>
      <c r="C53" s="185" t="s">
        <v>68</v>
      </c>
      <c r="D53" s="186"/>
      <c r="E53" s="186"/>
      <c r="F53" s="192" t="s">
        <v>24</v>
      </c>
      <c r="G53" s="193"/>
      <c r="H53" s="193"/>
      <c r="I53" s="193">
        <f>'001 D.1 Pol'!G8</f>
        <v>0</v>
      </c>
      <c r="J53" s="190" t="str">
        <f>IF(I64=0,"",I53/I64*100)</f>
        <v/>
      </c>
    </row>
    <row r="54" spans="1:10" ht="36.75" customHeight="1" x14ac:dyDescent="0.2">
      <c r="A54" s="179"/>
      <c r="B54" s="184" t="s">
        <v>69</v>
      </c>
      <c r="C54" s="185" t="s">
        <v>70</v>
      </c>
      <c r="D54" s="186"/>
      <c r="E54" s="186"/>
      <c r="F54" s="192" t="s">
        <v>24</v>
      </c>
      <c r="G54" s="193"/>
      <c r="H54" s="193"/>
      <c r="I54" s="193">
        <f>'001 D.1 Pol'!G50</f>
        <v>0</v>
      </c>
      <c r="J54" s="190" t="str">
        <f>IF(I64=0,"",I54/I64*100)</f>
        <v/>
      </c>
    </row>
    <row r="55" spans="1:10" ht="36.75" customHeight="1" x14ac:dyDescent="0.2">
      <c r="A55" s="179"/>
      <c r="B55" s="184" t="s">
        <v>71</v>
      </c>
      <c r="C55" s="185" t="s">
        <v>72</v>
      </c>
      <c r="D55" s="186"/>
      <c r="E55" s="186"/>
      <c r="F55" s="192" t="s">
        <v>24</v>
      </c>
      <c r="G55" s="193"/>
      <c r="H55" s="193"/>
      <c r="I55" s="193">
        <f>'001 D.1 Pol'!G65</f>
        <v>0</v>
      </c>
      <c r="J55" s="190" t="str">
        <f>IF(I64=0,"",I55/I64*100)</f>
        <v/>
      </c>
    </row>
    <row r="56" spans="1:10" ht="36.75" customHeight="1" x14ac:dyDescent="0.2">
      <c r="A56" s="179"/>
      <c r="B56" s="184" t="s">
        <v>73</v>
      </c>
      <c r="C56" s="185" t="s">
        <v>74</v>
      </c>
      <c r="D56" s="186"/>
      <c r="E56" s="186"/>
      <c r="F56" s="192" t="s">
        <v>24</v>
      </c>
      <c r="G56" s="193"/>
      <c r="H56" s="193"/>
      <c r="I56" s="193">
        <f>'001 D.1 Pol'!G91</f>
        <v>0</v>
      </c>
      <c r="J56" s="190" t="str">
        <f>IF(I64=0,"",I56/I64*100)</f>
        <v/>
      </c>
    </row>
    <row r="57" spans="1:10" ht="36.75" customHeight="1" x14ac:dyDescent="0.2">
      <c r="A57" s="179"/>
      <c r="B57" s="184" t="s">
        <v>75</v>
      </c>
      <c r="C57" s="185" t="s">
        <v>76</v>
      </c>
      <c r="D57" s="186"/>
      <c r="E57" s="186"/>
      <c r="F57" s="192" t="s">
        <v>24</v>
      </c>
      <c r="G57" s="193"/>
      <c r="H57" s="193"/>
      <c r="I57" s="193">
        <f>'001 D.1 Pol'!G153</f>
        <v>0</v>
      </c>
      <c r="J57" s="190" t="str">
        <f>IF(I64=0,"",I57/I64*100)</f>
        <v/>
      </c>
    </row>
    <row r="58" spans="1:10" ht="36.75" customHeight="1" x14ac:dyDescent="0.2">
      <c r="A58" s="179"/>
      <c r="B58" s="184" t="s">
        <v>77</v>
      </c>
      <c r="C58" s="185" t="s">
        <v>78</v>
      </c>
      <c r="D58" s="186"/>
      <c r="E58" s="186"/>
      <c r="F58" s="192" t="s">
        <v>25</v>
      </c>
      <c r="G58" s="193"/>
      <c r="H58" s="193"/>
      <c r="I58" s="193">
        <f>'001 D.1 Pol'!G158</f>
        <v>0</v>
      </c>
      <c r="J58" s="190" t="str">
        <f>IF(I64=0,"",I58/I64*100)</f>
        <v/>
      </c>
    </row>
    <row r="59" spans="1:10" ht="36.75" customHeight="1" x14ac:dyDescent="0.2">
      <c r="A59" s="179"/>
      <c r="B59" s="184" t="s">
        <v>79</v>
      </c>
      <c r="C59" s="185" t="s">
        <v>80</v>
      </c>
      <c r="D59" s="186"/>
      <c r="E59" s="186"/>
      <c r="F59" s="192" t="s">
        <v>26</v>
      </c>
      <c r="G59" s="193"/>
      <c r="H59" s="193"/>
      <c r="I59" s="193">
        <f>'001 D.3 Pol'!G8</f>
        <v>0</v>
      </c>
      <c r="J59" s="190" t="str">
        <f>IF(I64=0,"",I59/I64*100)</f>
        <v/>
      </c>
    </row>
    <row r="60" spans="1:10" ht="36.75" customHeight="1" x14ac:dyDescent="0.2">
      <c r="A60" s="179"/>
      <c r="B60" s="184" t="s">
        <v>81</v>
      </c>
      <c r="C60" s="185" t="s">
        <v>82</v>
      </c>
      <c r="D60" s="186"/>
      <c r="E60" s="186"/>
      <c r="F60" s="192" t="s">
        <v>26</v>
      </c>
      <c r="G60" s="193"/>
      <c r="H60" s="193"/>
      <c r="I60" s="193">
        <f>'001 D.3 Pol'!G26</f>
        <v>0</v>
      </c>
      <c r="J60" s="190" t="str">
        <f>IF(I64=0,"",I60/I64*100)</f>
        <v/>
      </c>
    </row>
    <row r="61" spans="1:10" ht="36.75" customHeight="1" x14ac:dyDescent="0.2">
      <c r="A61" s="179"/>
      <c r="B61" s="184" t="s">
        <v>83</v>
      </c>
      <c r="C61" s="185" t="s">
        <v>84</v>
      </c>
      <c r="D61" s="186"/>
      <c r="E61" s="186"/>
      <c r="F61" s="192" t="s">
        <v>26</v>
      </c>
      <c r="G61" s="193"/>
      <c r="H61" s="193"/>
      <c r="I61" s="193">
        <f>'001 D.1 Pol'!G170+'001 D.3 Pol'!G41</f>
        <v>0</v>
      </c>
      <c r="J61" s="190" t="str">
        <f>IF(I64=0,"",I61/I64*100)</f>
        <v/>
      </c>
    </row>
    <row r="62" spans="1:10" ht="36.75" customHeight="1" x14ac:dyDescent="0.2">
      <c r="A62" s="179"/>
      <c r="B62" s="184" t="s">
        <v>85</v>
      </c>
      <c r="C62" s="185" t="s">
        <v>27</v>
      </c>
      <c r="D62" s="186"/>
      <c r="E62" s="186"/>
      <c r="F62" s="192" t="s">
        <v>85</v>
      </c>
      <c r="G62" s="193"/>
      <c r="H62" s="193"/>
      <c r="I62" s="193">
        <f>'00 00 Naklady'!G8</f>
        <v>0</v>
      </c>
      <c r="J62" s="190" t="str">
        <f>IF(I64=0,"",I62/I64*100)</f>
        <v/>
      </c>
    </row>
    <row r="63" spans="1:10" ht="36.75" customHeight="1" x14ac:dyDescent="0.2">
      <c r="A63" s="179"/>
      <c r="B63" s="184" t="s">
        <v>86</v>
      </c>
      <c r="C63" s="185" t="s">
        <v>28</v>
      </c>
      <c r="D63" s="186"/>
      <c r="E63" s="186"/>
      <c r="F63" s="192" t="s">
        <v>86</v>
      </c>
      <c r="G63" s="193"/>
      <c r="H63" s="193"/>
      <c r="I63" s="193">
        <f>'00 00 Naklady'!G15</f>
        <v>0</v>
      </c>
      <c r="J63" s="190" t="str">
        <f>IF(I64=0,"",I63/I64*100)</f>
        <v/>
      </c>
    </row>
    <row r="64" spans="1:10" ht="25.5" customHeight="1" x14ac:dyDescent="0.2">
      <c r="A64" s="180"/>
      <c r="B64" s="187" t="s">
        <v>1</v>
      </c>
      <c r="C64" s="188"/>
      <c r="D64" s="189"/>
      <c r="E64" s="189"/>
      <c r="F64" s="194"/>
      <c r="G64" s="195"/>
      <c r="H64" s="195"/>
      <c r="I64" s="195">
        <f>SUM(I53:I63)</f>
        <v>0</v>
      </c>
      <c r="J64" s="191">
        <f>SUM(J53:J63)</f>
        <v>0</v>
      </c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  <row r="67" spans="6:10" x14ac:dyDescent="0.2">
      <c r="F67" s="135"/>
      <c r="G67" s="135"/>
      <c r="H67" s="135"/>
      <c r="I67" s="135"/>
      <c r="J67" s="136"/>
    </row>
  </sheetData>
  <sheetProtection algorithmName="SHA-512" hashValue="ksqBo5+P3xGjDvDlPke0hnoCyR56JaCSq7g4/5VaKkMtaca0RkDzaoPNYGAlMbJrjqAEQ8RTUSlBokQYy7V48Q==" saltValue="D+JQmJ7AhONWIGACajWla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gzlywkFDbzZ/rz393QJEcK7LKD0SXRz8J99vudCX03gp/IvdtD08YHE+EbD0sW6D7D0Lfottz8Vsiqg5rAkjrg==" saltValue="HF1qqCYJ3pt4UNHvYT9Gk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BD553-3DF9-40D2-97CD-91AC2D1E0F5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87</v>
      </c>
      <c r="B1" s="197"/>
      <c r="C1" s="197"/>
      <c r="D1" s="197"/>
      <c r="E1" s="197"/>
      <c r="F1" s="197"/>
      <c r="G1" s="197"/>
      <c r="AG1" t="s">
        <v>88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89</v>
      </c>
    </row>
    <row r="3" spans="1:60" ht="24.95" customHeight="1" x14ac:dyDescent="0.2">
      <c r="A3" s="198" t="s">
        <v>8</v>
      </c>
      <c r="B3" s="49" t="s">
        <v>54</v>
      </c>
      <c r="C3" s="201" t="s">
        <v>55</v>
      </c>
      <c r="D3" s="199"/>
      <c r="E3" s="199"/>
      <c r="F3" s="199"/>
      <c r="G3" s="200"/>
      <c r="AC3" s="177" t="s">
        <v>90</v>
      </c>
      <c r="AG3" t="s">
        <v>91</v>
      </c>
    </row>
    <row r="4" spans="1:60" ht="24.95" customHeight="1" x14ac:dyDescent="0.2">
      <c r="A4" s="202" t="s">
        <v>9</v>
      </c>
      <c r="B4" s="203" t="s">
        <v>54</v>
      </c>
      <c r="C4" s="204" t="s">
        <v>55</v>
      </c>
      <c r="D4" s="205"/>
      <c r="E4" s="205"/>
      <c r="F4" s="205"/>
      <c r="G4" s="206"/>
      <c r="AG4" t="s">
        <v>92</v>
      </c>
    </row>
    <row r="5" spans="1:60" x14ac:dyDescent="0.2">
      <c r="D5" s="10"/>
    </row>
    <row r="6" spans="1:60" ht="38.25" x14ac:dyDescent="0.2">
      <c r="A6" s="208" t="s">
        <v>93</v>
      </c>
      <c r="B6" s="210" t="s">
        <v>94</v>
      </c>
      <c r="C6" s="210" t="s">
        <v>95</v>
      </c>
      <c r="D6" s="209" t="s">
        <v>96</v>
      </c>
      <c r="E6" s="208" t="s">
        <v>97</v>
      </c>
      <c r="F6" s="207" t="s">
        <v>98</v>
      </c>
      <c r="G6" s="208" t="s">
        <v>29</v>
      </c>
      <c r="H6" s="211" t="s">
        <v>30</v>
      </c>
      <c r="I6" s="211" t="s">
        <v>99</v>
      </c>
      <c r="J6" s="211" t="s">
        <v>31</v>
      </c>
      <c r="K6" s="211" t="s">
        <v>100</v>
      </c>
      <c r="L6" s="211" t="s">
        <v>101</v>
      </c>
      <c r="M6" s="211" t="s">
        <v>102</v>
      </c>
      <c r="N6" s="211" t="s">
        <v>103</v>
      </c>
      <c r="O6" s="211" t="s">
        <v>104</v>
      </c>
      <c r="P6" s="211" t="s">
        <v>105</v>
      </c>
      <c r="Q6" s="211" t="s">
        <v>106</v>
      </c>
      <c r="R6" s="211" t="s">
        <v>107</v>
      </c>
      <c r="S6" s="211" t="s">
        <v>108</v>
      </c>
      <c r="T6" s="211" t="s">
        <v>109</v>
      </c>
      <c r="U6" s="211" t="s">
        <v>110</v>
      </c>
      <c r="V6" s="211" t="s">
        <v>111</v>
      </c>
      <c r="W6" s="211" t="s">
        <v>112</v>
      </c>
      <c r="X6" s="211" t="s">
        <v>113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114</v>
      </c>
      <c r="B8" s="226" t="s">
        <v>85</v>
      </c>
      <c r="C8" s="246" t="s">
        <v>27</v>
      </c>
      <c r="D8" s="227"/>
      <c r="E8" s="228"/>
      <c r="F8" s="229"/>
      <c r="G8" s="229">
        <f>SUMIF(AG9:AG14,"&lt;&gt;NOR",G9:G14)</f>
        <v>0</v>
      </c>
      <c r="H8" s="229"/>
      <c r="I8" s="229">
        <f>SUM(I9:I14)</f>
        <v>0</v>
      </c>
      <c r="J8" s="229"/>
      <c r="K8" s="229">
        <f>SUM(K9:K14)</f>
        <v>0</v>
      </c>
      <c r="L8" s="229"/>
      <c r="M8" s="229">
        <f>SUM(M9:M14)</f>
        <v>0</v>
      </c>
      <c r="N8" s="229"/>
      <c r="O8" s="229">
        <f>SUM(O9:O14)</f>
        <v>0</v>
      </c>
      <c r="P8" s="229"/>
      <c r="Q8" s="229">
        <f>SUM(Q9:Q14)</f>
        <v>0</v>
      </c>
      <c r="R8" s="229"/>
      <c r="S8" s="229"/>
      <c r="T8" s="230"/>
      <c r="U8" s="224"/>
      <c r="V8" s="224">
        <f>SUM(V9:V14)</f>
        <v>0</v>
      </c>
      <c r="W8" s="224"/>
      <c r="X8" s="224"/>
      <c r="AG8" t="s">
        <v>115</v>
      </c>
    </row>
    <row r="9" spans="1:60" outlineLevel="1" x14ac:dyDescent="0.2">
      <c r="A9" s="238">
        <v>1</v>
      </c>
      <c r="B9" s="239" t="s">
        <v>116</v>
      </c>
      <c r="C9" s="247" t="s">
        <v>117</v>
      </c>
      <c r="D9" s="240" t="s">
        <v>118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3"/>
      <c r="S9" s="243" t="s">
        <v>119</v>
      </c>
      <c r="T9" s="244" t="s">
        <v>120</v>
      </c>
      <c r="U9" s="222">
        <v>0</v>
      </c>
      <c r="V9" s="222">
        <f>ROUND(E9*U9,2)</f>
        <v>0</v>
      </c>
      <c r="W9" s="222"/>
      <c r="X9" s="222" t="s">
        <v>121</v>
      </c>
      <c r="Y9" s="212"/>
      <c r="Z9" s="212"/>
      <c r="AA9" s="212"/>
      <c r="AB9" s="212"/>
      <c r="AC9" s="212"/>
      <c r="AD9" s="212"/>
      <c r="AE9" s="212"/>
      <c r="AF9" s="212"/>
      <c r="AG9" s="212" t="s">
        <v>122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38">
        <v>2</v>
      </c>
      <c r="B10" s="239" t="s">
        <v>123</v>
      </c>
      <c r="C10" s="247" t="s">
        <v>124</v>
      </c>
      <c r="D10" s="240" t="s">
        <v>118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3"/>
      <c r="S10" s="243" t="s">
        <v>125</v>
      </c>
      <c r="T10" s="244" t="s">
        <v>120</v>
      </c>
      <c r="U10" s="222">
        <v>0</v>
      </c>
      <c r="V10" s="222">
        <f>ROUND(E10*U10,2)</f>
        <v>0</v>
      </c>
      <c r="W10" s="222"/>
      <c r="X10" s="222" t="s">
        <v>121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126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8">
        <v>3</v>
      </c>
      <c r="B11" s="239" t="s">
        <v>127</v>
      </c>
      <c r="C11" s="247" t="s">
        <v>128</v>
      </c>
      <c r="D11" s="240" t="s">
        <v>118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3"/>
      <c r="S11" s="243" t="s">
        <v>125</v>
      </c>
      <c r="T11" s="244" t="s">
        <v>120</v>
      </c>
      <c r="U11" s="222">
        <v>0</v>
      </c>
      <c r="V11" s="222">
        <f>ROUND(E11*U11,2)</f>
        <v>0</v>
      </c>
      <c r="W11" s="222"/>
      <c r="X11" s="222" t="s">
        <v>121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126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8">
        <v>4</v>
      </c>
      <c r="B12" s="239" t="s">
        <v>129</v>
      </c>
      <c r="C12" s="247" t="s">
        <v>130</v>
      </c>
      <c r="D12" s="240" t="s">
        <v>118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3"/>
      <c r="S12" s="243" t="s">
        <v>125</v>
      </c>
      <c r="T12" s="244" t="s">
        <v>120</v>
      </c>
      <c r="U12" s="222">
        <v>0</v>
      </c>
      <c r="V12" s="222">
        <f>ROUND(E12*U12,2)</f>
        <v>0</v>
      </c>
      <c r="W12" s="222"/>
      <c r="X12" s="222" t="s">
        <v>121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126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8">
        <v>5</v>
      </c>
      <c r="B13" s="239" t="s">
        <v>131</v>
      </c>
      <c r="C13" s="247" t="s">
        <v>132</v>
      </c>
      <c r="D13" s="240" t="s">
        <v>118</v>
      </c>
      <c r="E13" s="241">
        <v>1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3"/>
      <c r="S13" s="243" t="s">
        <v>125</v>
      </c>
      <c r="T13" s="244" t="s">
        <v>120</v>
      </c>
      <c r="U13" s="222">
        <v>0</v>
      </c>
      <c r="V13" s="222">
        <f>ROUND(E13*U13,2)</f>
        <v>0</v>
      </c>
      <c r="W13" s="222"/>
      <c r="X13" s="222" t="s">
        <v>121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126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8">
        <v>6</v>
      </c>
      <c r="B14" s="239" t="s">
        <v>133</v>
      </c>
      <c r="C14" s="247" t="s">
        <v>134</v>
      </c>
      <c r="D14" s="240" t="s">
        <v>118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3"/>
      <c r="S14" s="243" t="s">
        <v>125</v>
      </c>
      <c r="T14" s="244" t="s">
        <v>120</v>
      </c>
      <c r="U14" s="222">
        <v>0</v>
      </c>
      <c r="V14" s="222">
        <f>ROUND(E14*U14,2)</f>
        <v>0</v>
      </c>
      <c r="W14" s="222"/>
      <c r="X14" s="222" t="s">
        <v>121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126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25" t="s">
        <v>114</v>
      </c>
      <c r="B15" s="226" t="s">
        <v>86</v>
      </c>
      <c r="C15" s="246" t="s">
        <v>28</v>
      </c>
      <c r="D15" s="227"/>
      <c r="E15" s="228"/>
      <c r="F15" s="229"/>
      <c r="G15" s="229">
        <f>SUMIF(AG16:AG17,"&lt;&gt;NOR",G16:G17)</f>
        <v>0</v>
      </c>
      <c r="H15" s="229"/>
      <c r="I15" s="229">
        <f>SUM(I16:I17)</f>
        <v>0</v>
      </c>
      <c r="J15" s="229"/>
      <c r="K15" s="229">
        <f>SUM(K16:K17)</f>
        <v>0</v>
      </c>
      <c r="L15" s="229"/>
      <c r="M15" s="229">
        <f>SUM(M16:M17)</f>
        <v>0</v>
      </c>
      <c r="N15" s="229"/>
      <c r="O15" s="229">
        <f>SUM(O16:O17)</f>
        <v>0</v>
      </c>
      <c r="P15" s="229"/>
      <c r="Q15" s="229">
        <f>SUM(Q16:Q17)</f>
        <v>0</v>
      </c>
      <c r="R15" s="229"/>
      <c r="S15" s="229"/>
      <c r="T15" s="230"/>
      <c r="U15" s="224"/>
      <c r="V15" s="224">
        <f>SUM(V16:V17)</f>
        <v>0</v>
      </c>
      <c r="W15" s="224"/>
      <c r="X15" s="224"/>
      <c r="AG15" t="s">
        <v>115</v>
      </c>
    </row>
    <row r="16" spans="1:60" outlineLevel="1" x14ac:dyDescent="0.2">
      <c r="A16" s="238">
        <v>7</v>
      </c>
      <c r="B16" s="239" t="s">
        <v>135</v>
      </c>
      <c r="C16" s="247" t="s">
        <v>136</v>
      </c>
      <c r="D16" s="240" t="s">
        <v>118</v>
      </c>
      <c r="E16" s="241">
        <v>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3"/>
      <c r="S16" s="243" t="s">
        <v>125</v>
      </c>
      <c r="T16" s="244" t="s">
        <v>120</v>
      </c>
      <c r="U16" s="222">
        <v>0</v>
      </c>
      <c r="V16" s="222">
        <f>ROUND(E16*U16,2)</f>
        <v>0</v>
      </c>
      <c r="W16" s="222"/>
      <c r="X16" s="222" t="s">
        <v>121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126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1">
        <v>8</v>
      </c>
      <c r="B17" s="232" t="s">
        <v>137</v>
      </c>
      <c r="C17" s="248" t="s">
        <v>138</v>
      </c>
      <c r="D17" s="233" t="s">
        <v>118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125</v>
      </c>
      <c r="T17" s="237" t="s">
        <v>120</v>
      </c>
      <c r="U17" s="222">
        <v>0</v>
      </c>
      <c r="V17" s="222">
        <f>ROUND(E17*U17,2)</f>
        <v>0</v>
      </c>
      <c r="W17" s="222"/>
      <c r="X17" s="222" t="s">
        <v>121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3"/>
      <c r="B18" s="4"/>
      <c r="C18" s="249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v>15</v>
      </c>
      <c r="AF18">
        <v>21</v>
      </c>
      <c r="AG18" t="s">
        <v>101</v>
      </c>
    </row>
    <row r="19" spans="1:60" x14ac:dyDescent="0.2">
      <c r="A19" s="215"/>
      <c r="B19" s="216" t="s">
        <v>29</v>
      </c>
      <c r="C19" s="250"/>
      <c r="D19" s="217"/>
      <c r="E19" s="218"/>
      <c r="F19" s="218"/>
      <c r="G19" s="245">
        <f>G8+G15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f>SUMIF(L7:L17,AE18,G7:G17)</f>
        <v>0</v>
      </c>
      <c r="AF19">
        <f>SUMIF(L7:L17,AF18,G7:G17)</f>
        <v>0</v>
      </c>
      <c r="AG19" t="s">
        <v>139</v>
      </c>
    </row>
    <row r="20" spans="1:60" x14ac:dyDescent="0.2">
      <c r="C20" s="251"/>
      <c r="D20" s="10"/>
      <c r="AG20" t="s">
        <v>140</v>
      </c>
    </row>
    <row r="21" spans="1:60" x14ac:dyDescent="0.2">
      <c r="D21" s="10"/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NfekkB4CDkhWZN2P5wkphtZnk5N9Cf1iW3D56qXVzeH8uGYg3kOfiZlvUE0fsDeQs3p5AsXXX7AY5gVqYR7sg==" saltValue="MweMVDNqScjwd4fomFZO0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8339A-80D3-496F-AB16-506711BEF96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141</v>
      </c>
      <c r="B1" s="197"/>
      <c r="C1" s="197"/>
      <c r="D1" s="197"/>
      <c r="E1" s="197"/>
      <c r="F1" s="197"/>
      <c r="G1" s="197"/>
      <c r="AG1" t="s">
        <v>88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89</v>
      </c>
    </row>
    <row r="3" spans="1:60" ht="24.95" customHeight="1" x14ac:dyDescent="0.2">
      <c r="A3" s="198" t="s">
        <v>8</v>
      </c>
      <c r="B3" s="49" t="s">
        <v>57</v>
      </c>
      <c r="C3" s="201" t="s">
        <v>58</v>
      </c>
      <c r="D3" s="199"/>
      <c r="E3" s="199"/>
      <c r="F3" s="199"/>
      <c r="G3" s="200"/>
      <c r="AC3" s="177" t="s">
        <v>89</v>
      </c>
      <c r="AG3" t="s">
        <v>91</v>
      </c>
    </row>
    <row r="4" spans="1:60" ht="24.95" customHeight="1" x14ac:dyDescent="0.2">
      <c r="A4" s="202" t="s">
        <v>9</v>
      </c>
      <c r="B4" s="203" t="s">
        <v>59</v>
      </c>
      <c r="C4" s="204" t="s">
        <v>60</v>
      </c>
      <c r="D4" s="205"/>
      <c r="E4" s="205"/>
      <c r="F4" s="205"/>
      <c r="G4" s="206"/>
      <c r="AG4" t="s">
        <v>92</v>
      </c>
    </row>
    <row r="5" spans="1:60" x14ac:dyDescent="0.2">
      <c r="D5" s="10"/>
    </row>
    <row r="6" spans="1:60" ht="38.25" x14ac:dyDescent="0.2">
      <c r="A6" s="208" t="s">
        <v>93</v>
      </c>
      <c r="B6" s="210" t="s">
        <v>94</v>
      </c>
      <c r="C6" s="210" t="s">
        <v>95</v>
      </c>
      <c r="D6" s="209" t="s">
        <v>96</v>
      </c>
      <c r="E6" s="208" t="s">
        <v>97</v>
      </c>
      <c r="F6" s="207" t="s">
        <v>98</v>
      </c>
      <c r="G6" s="208" t="s">
        <v>29</v>
      </c>
      <c r="H6" s="211" t="s">
        <v>30</v>
      </c>
      <c r="I6" s="211" t="s">
        <v>99</v>
      </c>
      <c r="J6" s="211" t="s">
        <v>31</v>
      </c>
      <c r="K6" s="211" t="s">
        <v>100</v>
      </c>
      <c r="L6" s="211" t="s">
        <v>101</v>
      </c>
      <c r="M6" s="211" t="s">
        <v>102</v>
      </c>
      <c r="N6" s="211" t="s">
        <v>103</v>
      </c>
      <c r="O6" s="211" t="s">
        <v>104</v>
      </c>
      <c r="P6" s="211" t="s">
        <v>105</v>
      </c>
      <c r="Q6" s="211" t="s">
        <v>106</v>
      </c>
      <c r="R6" s="211" t="s">
        <v>107</v>
      </c>
      <c r="S6" s="211" t="s">
        <v>108</v>
      </c>
      <c r="T6" s="211" t="s">
        <v>109</v>
      </c>
      <c r="U6" s="211" t="s">
        <v>110</v>
      </c>
      <c r="V6" s="211" t="s">
        <v>111</v>
      </c>
      <c r="W6" s="211" t="s">
        <v>112</v>
      </c>
      <c r="X6" s="211" t="s">
        <v>113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114</v>
      </c>
      <c r="B8" s="226" t="s">
        <v>67</v>
      </c>
      <c r="C8" s="246" t="s">
        <v>68</v>
      </c>
      <c r="D8" s="227"/>
      <c r="E8" s="228"/>
      <c r="F8" s="229"/>
      <c r="G8" s="229">
        <f>SUMIF(AG9:AG49,"&lt;&gt;NOR",G9:G49)</f>
        <v>0</v>
      </c>
      <c r="H8" s="229"/>
      <c r="I8" s="229">
        <f>SUM(I9:I49)</f>
        <v>0</v>
      </c>
      <c r="J8" s="229"/>
      <c r="K8" s="229">
        <f>SUM(K9:K49)</f>
        <v>0</v>
      </c>
      <c r="L8" s="229"/>
      <c r="M8" s="229">
        <f>SUM(M9:M49)</f>
        <v>0</v>
      </c>
      <c r="N8" s="229"/>
      <c r="O8" s="229">
        <f>SUM(O9:O49)</f>
        <v>0</v>
      </c>
      <c r="P8" s="229"/>
      <c r="Q8" s="229">
        <f>SUM(Q9:Q49)</f>
        <v>0</v>
      </c>
      <c r="R8" s="229"/>
      <c r="S8" s="229"/>
      <c r="T8" s="230"/>
      <c r="U8" s="224"/>
      <c r="V8" s="224">
        <f>SUM(V9:V49)</f>
        <v>50.330000000000005</v>
      </c>
      <c r="W8" s="224"/>
      <c r="X8" s="224"/>
      <c r="AG8" t="s">
        <v>115</v>
      </c>
    </row>
    <row r="9" spans="1:60" outlineLevel="1" x14ac:dyDescent="0.2">
      <c r="A9" s="231">
        <v>1</v>
      </c>
      <c r="B9" s="232" t="s">
        <v>142</v>
      </c>
      <c r="C9" s="248" t="s">
        <v>143</v>
      </c>
      <c r="D9" s="233" t="s">
        <v>144</v>
      </c>
      <c r="E9" s="234">
        <v>7.3125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145</v>
      </c>
      <c r="S9" s="236" t="s">
        <v>125</v>
      </c>
      <c r="T9" s="237" t="s">
        <v>125</v>
      </c>
      <c r="U9" s="222">
        <v>9.7000000000000003E-2</v>
      </c>
      <c r="V9" s="222">
        <f>ROUND(E9*U9,2)</f>
        <v>0.71</v>
      </c>
      <c r="W9" s="222"/>
      <c r="X9" s="222" t="s">
        <v>146</v>
      </c>
      <c r="Y9" s="212"/>
      <c r="Z9" s="212"/>
      <c r="AA9" s="212"/>
      <c r="AB9" s="212"/>
      <c r="AC9" s="212"/>
      <c r="AD9" s="212"/>
      <c r="AE9" s="212"/>
      <c r="AF9" s="212"/>
      <c r="AG9" s="212" t="s">
        <v>147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60" t="s">
        <v>148</v>
      </c>
      <c r="D10" s="257"/>
      <c r="E10" s="257"/>
      <c r="F10" s="257"/>
      <c r="G10" s="257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149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56" t="str">
        <f>C10</f>
        <v>nebo lesní půdy, s vodorovným přemístěním na hromady v místě upotřebení nebo na dočasné či trvalé skládky se složením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61" t="s">
        <v>150</v>
      </c>
      <c r="D11" s="252"/>
      <c r="E11" s="253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151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61" t="s">
        <v>152</v>
      </c>
      <c r="D12" s="252"/>
      <c r="E12" s="253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151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61" t="s">
        <v>153</v>
      </c>
      <c r="D13" s="252"/>
      <c r="E13" s="253">
        <v>0.75</v>
      </c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151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61" t="s">
        <v>154</v>
      </c>
      <c r="D14" s="252"/>
      <c r="E14" s="253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151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61" t="s">
        <v>155</v>
      </c>
      <c r="D15" s="252"/>
      <c r="E15" s="253">
        <v>0.56000000000000005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2"/>
      <c r="Z15" s="212"/>
      <c r="AA15" s="212"/>
      <c r="AB15" s="212"/>
      <c r="AC15" s="212"/>
      <c r="AD15" s="212"/>
      <c r="AE15" s="212"/>
      <c r="AF15" s="212"/>
      <c r="AG15" s="212" t="s">
        <v>151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61" t="s">
        <v>156</v>
      </c>
      <c r="D16" s="252"/>
      <c r="E16" s="253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151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61" t="s">
        <v>157</v>
      </c>
      <c r="D17" s="252"/>
      <c r="E17" s="253">
        <v>6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151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31">
        <v>2</v>
      </c>
      <c r="B18" s="232" t="s">
        <v>158</v>
      </c>
      <c r="C18" s="248" t="s">
        <v>159</v>
      </c>
      <c r="D18" s="233" t="s">
        <v>144</v>
      </c>
      <c r="E18" s="234">
        <v>17.25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6" t="s">
        <v>145</v>
      </c>
      <c r="S18" s="236" t="s">
        <v>125</v>
      </c>
      <c r="T18" s="237" t="s">
        <v>125</v>
      </c>
      <c r="U18" s="222">
        <v>0.36799999999999999</v>
      </c>
      <c r="V18" s="222">
        <f>ROUND(E18*U18,2)</f>
        <v>6.35</v>
      </c>
      <c r="W18" s="222"/>
      <c r="X18" s="222" t="s">
        <v>146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147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60" t="s">
        <v>160</v>
      </c>
      <c r="D19" s="257"/>
      <c r="E19" s="257"/>
      <c r="F19" s="257"/>
      <c r="G19" s="257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149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61" t="s">
        <v>150</v>
      </c>
      <c r="D20" s="252"/>
      <c r="E20" s="253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151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61" t="s">
        <v>161</v>
      </c>
      <c r="D21" s="252"/>
      <c r="E21" s="253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151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61" t="s">
        <v>162</v>
      </c>
      <c r="D22" s="252"/>
      <c r="E22" s="253">
        <v>3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151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61" t="s">
        <v>163</v>
      </c>
      <c r="D23" s="252"/>
      <c r="E23" s="253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151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61" t="s">
        <v>164</v>
      </c>
      <c r="D24" s="252"/>
      <c r="E24" s="253">
        <v>2.25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151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61" t="s">
        <v>165</v>
      </c>
      <c r="D25" s="252"/>
      <c r="E25" s="253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2"/>
      <c r="Z25" s="212"/>
      <c r="AA25" s="212"/>
      <c r="AB25" s="212"/>
      <c r="AC25" s="212"/>
      <c r="AD25" s="212"/>
      <c r="AE25" s="212"/>
      <c r="AF25" s="212"/>
      <c r="AG25" s="212" t="s">
        <v>151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61" t="s">
        <v>166</v>
      </c>
      <c r="D26" s="252"/>
      <c r="E26" s="253">
        <v>12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151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1">
        <v>3</v>
      </c>
      <c r="B27" s="232" t="s">
        <v>167</v>
      </c>
      <c r="C27" s="248" t="s">
        <v>168</v>
      </c>
      <c r="D27" s="233" t="s">
        <v>144</v>
      </c>
      <c r="E27" s="234">
        <v>23.786999999999999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 t="s">
        <v>145</v>
      </c>
      <c r="S27" s="236" t="s">
        <v>125</v>
      </c>
      <c r="T27" s="237" t="s">
        <v>125</v>
      </c>
      <c r="U27" s="222">
        <v>0.33</v>
      </c>
      <c r="V27" s="222">
        <f>ROUND(E27*U27,2)</f>
        <v>7.85</v>
      </c>
      <c r="W27" s="222"/>
      <c r="X27" s="222" t="s">
        <v>146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147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33.75" outlineLevel="1" x14ac:dyDescent="0.2">
      <c r="A28" s="219"/>
      <c r="B28" s="220"/>
      <c r="C28" s="260" t="s">
        <v>169</v>
      </c>
      <c r="D28" s="257"/>
      <c r="E28" s="257"/>
      <c r="F28" s="257"/>
      <c r="G28" s="257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149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56" t="str">
        <f>C28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61" t="s">
        <v>150</v>
      </c>
      <c r="D29" s="252"/>
      <c r="E29" s="253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151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61" t="s">
        <v>170</v>
      </c>
      <c r="D30" s="252"/>
      <c r="E30" s="253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151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61" t="s">
        <v>171</v>
      </c>
      <c r="D31" s="252"/>
      <c r="E31" s="253">
        <v>7.23</v>
      </c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151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61" t="s">
        <v>172</v>
      </c>
      <c r="D32" s="252"/>
      <c r="E32" s="253">
        <v>16.559999999999999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151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1">
        <v>4</v>
      </c>
      <c r="B33" s="232" t="s">
        <v>173</v>
      </c>
      <c r="C33" s="248" t="s">
        <v>174</v>
      </c>
      <c r="D33" s="233" t="s">
        <v>144</v>
      </c>
      <c r="E33" s="234">
        <v>26.623999999999999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6" t="s">
        <v>145</v>
      </c>
      <c r="S33" s="236" t="s">
        <v>125</v>
      </c>
      <c r="T33" s="237" t="s">
        <v>125</v>
      </c>
      <c r="U33" s="222">
        <v>1.0999999999999999E-2</v>
      </c>
      <c r="V33" s="222">
        <f>ROUND(E33*U33,2)</f>
        <v>0.28999999999999998</v>
      </c>
      <c r="W33" s="222"/>
      <c r="X33" s="222" t="s">
        <v>146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147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60" t="s">
        <v>175</v>
      </c>
      <c r="D34" s="257"/>
      <c r="E34" s="257"/>
      <c r="F34" s="257"/>
      <c r="G34" s="257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149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61" t="s">
        <v>176</v>
      </c>
      <c r="D35" s="252"/>
      <c r="E35" s="253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2"/>
      <c r="Z35" s="212"/>
      <c r="AA35" s="212"/>
      <c r="AB35" s="212"/>
      <c r="AC35" s="212"/>
      <c r="AD35" s="212"/>
      <c r="AE35" s="212"/>
      <c r="AF35" s="212"/>
      <c r="AG35" s="212" t="s">
        <v>151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61" t="s">
        <v>177</v>
      </c>
      <c r="D36" s="252"/>
      <c r="E36" s="253">
        <v>26.62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151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31">
        <v>5</v>
      </c>
      <c r="B37" s="232" t="s">
        <v>178</v>
      </c>
      <c r="C37" s="248" t="s">
        <v>179</v>
      </c>
      <c r="D37" s="233" t="s">
        <v>144</v>
      </c>
      <c r="E37" s="234">
        <v>26.623999999999999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6" t="s">
        <v>145</v>
      </c>
      <c r="S37" s="236" t="s">
        <v>125</v>
      </c>
      <c r="T37" s="237" t="s">
        <v>125</v>
      </c>
      <c r="U37" s="222">
        <v>0.65200000000000002</v>
      </c>
      <c r="V37" s="222">
        <f>ROUND(E37*U37,2)</f>
        <v>17.36</v>
      </c>
      <c r="W37" s="222"/>
      <c r="X37" s="222" t="s">
        <v>146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147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61" t="s">
        <v>176</v>
      </c>
      <c r="D38" s="252"/>
      <c r="E38" s="253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151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61" t="s">
        <v>177</v>
      </c>
      <c r="D39" s="252"/>
      <c r="E39" s="253">
        <v>26.62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151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56.25" outlineLevel="1" x14ac:dyDescent="0.2">
      <c r="A40" s="231">
        <v>6</v>
      </c>
      <c r="B40" s="232" t="s">
        <v>180</v>
      </c>
      <c r="C40" s="248" t="s">
        <v>181</v>
      </c>
      <c r="D40" s="233" t="s">
        <v>144</v>
      </c>
      <c r="E40" s="234">
        <v>26.623999999999999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6" t="s">
        <v>145</v>
      </c>
      <c r="S40" s="236" t="s">
        <v>125</v>
      </c>
      <c r="T40" s="237" t="s">
        <v>125</v>
      </c>
      <c r="U40" s="222">
        <v>4.4999999999999998E-2</v>
      </c>
      <c r="V40" s="222">
        <f>ROUND(E40*U40,2)</f>
        <v>1.2</v>
      </c>
      <c r="W40" s="222"/>
      <c r="X40" s="222" t="s">
        <v>146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147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60" t="s">
        <v>182</v>
      </c>
      <c r="D41" s="257"/>
      <c r="E41" s="257"/>
      <c r="F41" s="257"/>
      <c r="G41" s="257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2"/>
      <c r="Z41" s="212"/>
      <c r="AA41" s="212"/>
      <c r="AB41" s="212"/>
      <c r="AC41" s="212"/>
      <c r="AD41" s="212"/>
      <c r="AE41" s="212"/>
      <c r="AF41" s="212"/>
      <c r="AG41" s="212" t="s">
        <v>149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61" t="s">
        <v>176</v>
      </c>
      <c r="D42" s="252"/>
      <c r="E42" s="253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151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61" t="s">
        <v>177</v>
      </c>
      <c r="D43" s="252"/>
      <c r="E43" s="253">
        <v>26.62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151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31">
        <v>7</v>
      </c>
      <c r="B44" s="232" t="s">
        <v>183</v>
      </c>
      <c r="C44" s="248" t="s">
        <v>184</v>
      </c>
      <c r="D44" s="233" t="s">
        <v>144</v>
      </c>
      <c r="E44" s="234">
        <v>14.413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6">
        <v>0</v>
      </c>
      <c r="O44" s="236">
        <f>ROUND(E44*N44,2)</f>
        <v>0</v>
      </c>
      <c r="P44" s="236">
        <v>0</v>
      </c>
      <c r="Q44" s="236">
        <f>ROUND(E44*P44,2)</f>
        <v>0</v>
      </c>
      <c r="R44" s="236" t="s">
        <v>145</v>
      </c>
      <c r="S44" s="236" t="s">
        <v>125</v>
      </c>
      <c r="T44" s="237" t="s">
        <v>125</v>
      </c>
      <c r="U44" s="222">
        <v>1.1499999999999999</v>
      </c>
      <c r="V44" s="222">
        <f>ROUND(E44*U44,2)</f>
        <v>16.57</v>
      </c>
      <c r="W44" s="222"/>
      <c r="X44" s="222" t="s">
        <v>146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147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60" t="s">
        <v>185</v>
      </c>
      <c r="D45" s="257"/>
      <c r="E45" s="257"/>
      <c r="F45" s="257"/>
      <c r="G45" s="257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149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61" t="s">
        <v>150</v>
      </c>
      <c r="D46" s="252"/>
      <c r="E46" s="253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151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61" t="s">
        <v>186</v>
      </c>
      <c r="D47" s="252"/>
      <c r="E47" s="253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2"/>
      <c r="Z47" s="212"/>
      <c r="AA47" s="212"/>
      <c r="AB47" s="212"/>
      <c r="AC47" s="212"/>
      <c r="AD47" s="212"/>
      <c r="AE47" s="212"/>
      <c r="AF47" s="212"/>
      <c r="AG47" s="212" t="s">
        <v>151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61" t="s">
        <v>187</v>
      </c>
      <c r="D48" s="252"/>
      <c r="E48" s="253">
        <v>7.74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151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61" t="s">
        <v>188</v>
      </c>
      <c r="D49" s="252"/>
      <c r="E49" s="253">
        <v>6.68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151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225" t="s">
        <v>114</v>
      </c>
      <c r="B50" s="226" t="s">
        <v>69</v>
      </c>
      <c r="C50" s="246" t="s">
        <v>70</v>
      </c>
      <c r="D50" s="227"/>
      <c r="E50" s="228"/>
      <c r="F50" s="229"/>
      <c r="G50" s="229">
        <f>SUMIF(AG51:AG64,"&lt;&gt;NOR",G51:G64)</f>
        <v>0</v>
      </c>
      <c r="H50" s="229"/>
      <c r="I50" s="229">
        <f>SUM(I51:I64)</f>
        <v>0</v>
      </c>
      <c r="J50" s="229"/>
      <c r="K50" s="229">
        <f>SUM(K51:K64)</f>
        <v>0</v>
      </c>
      <c r="L50" s="229"/>
      <c r="M50" s="229">
        <f>SUM(M51:M64)</f>
        <v>0</v>
      </c>
      <c r="N50" s="229"/>
      <c r="O50" s="229">
        <f>SUM(O51:O64)</f>
        <v>0.01</v>
      </c>
      <c r="P50" s="229"/>
      <c r="Q50" s="229">
        <f>SUM(Q51:Q64)</f>
        <v>0</v>
      </c>
      <c r="R50" s="229"/>
      <c r="S50" s="229"/>
      <c r="T50" s="230"/>
      <c r="U50" s="224"/>
      <c r="V50" s="224">
        <f>SUM(V51:V64)</f>
        <v>13.899999999999999</v>
      </c>
      <c r="W50" s="224"/>
      <c r="X50" s="224"/>
      <c r="AG50" t="s">
        <v>115</v>
      </c>
    </row>
    <row r="51" spans="1:60" outlineLevel="1" x14ac:dyDescent="0.2">
      <c r="A51" s="231">
        <v>8</v>
      </c>
      <c r="B51" s="232" t="s">
        <v>189</v>
      </c>
      <c r="C51" s="248" t="s">
        <v>190</v>
      </c>
      <c r="D51" s="233" t="s">
        <v>191</v>
      </c>
      <c r="E51" s="234">
        <v>73.125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6" t="s">
        <v>192</v>
      </c>
      <c r="S51" s="236" t="s">
        <v>125</v>
      </c>
      <c r="T51" s="237" t="s">
        <v>125</v>
      </c>
      <c r="U51" s="222">
        <v>0.06</v>
      </c>
      <c r="V51" s="222">
        <f>ROUND(E51*U51,2)</f>
        <v>4.3899999999999997</v>
      </c>
      <c r="W51" s="222"/>
      <c r="X51" s="222" t="s">
        <v>146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147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60" t="s">
        <v>193</v>
      </c>
      <c r="D52" s="257"/>
      <c r="E52" s="257"/>
      <c r="F52" s="257"/>
      <c r="G52" s="257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149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61" t="s">
        <v>194</v>
      </c>
      <c r="D53" s="252"/>
      <c r="E53" s="253">
        <v>73.13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151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31">
        <v>9</v>
      </c>
      <c r="B54" s="232" t="s">
        <v>195</v>
      </c>
      <c r="C54" s="248" t="s">
        <v>196</v>
      </c>
      <c r="D54" s="233" t="s">
        <v>191</v>
      </c>
      <c r="E54" s="234">
        <v>73.125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6" t="s">
        <v>145</v>
      </c>
      <c r="S54" s="236" t="s">
        <v>125</v>
      </c>
      <c r="T54" s="237" t="s">
        <v>125</v>
      </c>
      <c r="U54" s="222">
        <v>0.13</v>
      </c>
      <c r="V54" s="222">
        <f>ROUND(E54*U54,2)</f>
        <v>9.51</v>
      </c>
      <c r="W54" s="222"/>
      <c r="X54" s="222" t="s">
        <v>146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147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9"/>
      <c r="B55" s="220"/>
      <c r="C55" s="260" t="s">
        <v>197</v>
      </c>
      <c r="D55" s="257"/>
      <c r="E55" s="257"/>
      <c r="F55" s="257"/>
      <c r="G55" s="257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149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56" t="str">
        <f>C55</f>
        <v>s případným nutným přemístěním hromad nebo dočasných skládek na místo potřeby ze vzdálenosti do 30 m, v rovině nebo ve svahu do 1 : 5,</v>
      </c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61" t="s">
        <v>150</v>
      </c>
      <c r="D56" s="252"/>
      <c r="E56" s="253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151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61" t="s">
        <v>198</v>
      </c>
      <c r="D57" s="252"/>
      <c r="E57" s="253"/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151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61" t="s">
        <v>199</v>
      </c>
      <c r="D58" s="252"/>
      <c r="E58" s="253">
        <v>7.5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151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61" t="s">
        <v>200</v>
      </c>
      <c r="D59" s="252"/>
      <c r="E59" s="253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2"/>
      <c r="Z59" s="212"/>
      <c r="AA59" s="212"/>
      <c r="AB59" s="212"/>
      <c r="AC59" s="212"/>
      <c r="AD59" s="212"/>
      <c r="AE59" s="212"/>
      <c r="AF59" s="212"/>
      <c r="AG59" s="212" t="s">
        <v>151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61" t="s">
        <v>201</v>
      </c>
      <c r="D60" s="252"/>
      <c r="E60" s="253">
        <v>5.63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151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61" t="s">
        <v>202</v>
      </c>
      <c r="D61" s="252"/>
      <c r="E61" s="253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151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61" t="s">
        <v>203</v>
      </c>
      <c r="D62" s="252"/>
      <c r="E62" s="253">
        <v>60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151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1">
        <v>10</v>
      </c>
      <c r="B63" s="232" t="s">
        <v>204</v>
      </c>
      <c r="C63" s="248" t="s">
        <v>205</v>
      </c>
      <c r="D63" s="233" t="s">
        <v>206</v>
      </c>
      <c r="E63" s="234">
        <v>7.2393999999999998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1E-3</v>
      </c>
      <c r="O63" s="236">
        <f>ROUND(E63*N63,2)</f>
        <v>0.01</v>
      </c>
      <c r="P63" s="236">
        <v>0</v>
      </c>
      <c r="Q63" s="236">
        <f>ROUND(E63*P63,2)</f>
        <v>0</v>
      </c>
      <c r="R63" s="236" t="s">
        <v>207</v>
      </c>
      <c r="S63" s="236" t="s">
        <v>125</v>
      </c>
      <c r="T63" s="237" t="s">
        <v>125</v>
      </c>
      <c r="U63" s="222">
        <v>0</v>
      </c>
      <c r="V63" s="222">
        <f>ROUND(E63*U63,2)</f>
        <v>0</v>
      </c>
      <c r="W63" s="222"/>
      <c r="X63" s="222" t="s">
        <v>208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209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61" t="s">
        <v>210</v>
      </c>
      <c r="D64" s="252"/>
      <c r="E64" s="253">
        <v>7.24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151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">
      <c r="A65" s="225" t="s">
        <v>114</v>
      </c>
      <c r="B65" s="226" t="s">
        <v>71</v>
      </c>
      <c r="C65" s="246" t="s">
        <v>72</v>
      </c>
      <c r="D65" s="227"/>
      <c r="E65" s="228"/>
      <c r="F65" s="229"/>
      <c r="G65" s="229">
        <f>SUMIF(AG66:AG90,"&lt;&gt;NOR",G66:G90)</f>
        <v>0</v>
      </c>
      <c r="H65" s="229"/>
      <c r="I65" s="229">
        <f>SUM(I66:I90)</f>
        <v>0</v>
      </c>
      <c r="J65" s="229"/>
      <c r="K65" s="229">
        <f>SUM(K66:K90)</f>
        <v>0</v>
      </c>
      <c r="L65" s="229"/>
      <c r="M65" s="229">
        <f>SUM(M66:M90)</f>
        <v>0</v>
      </c>
      <c r="N65" s="229"/>
      <c r="O65" s="229">
        <f>SUM(O66:O90)</f>
        <v>46.72</v>
      </c>
      <c r="P65" s="229"/>
      <c r="Q65" s="229">
        <f>SUM(Q66:Q90)</f>
        <v>0</v>
      </c>
      <c r="R65" s="229"/>
      <c r="S65" s="229"/>
      <c r="T65" s="230"/>
      <c r="U65" s="224"/>
      <c r="V65" s="224">
        <f>SUM(V66:V90)</f>
        <v>81.95</v>
      </c>
      <c r="W65" s="224"/>
      <c r="X65" s="224"/>
      <c r="AG65" t="s">
        <v>115</v>
      </c>
    </row>
    <row r="66" spans="1:60" outlineLevel="1" x14ac:dyDescent="0.2">
      <c r="A66" s="231">
        <v>11</v>
      </c>
      <c r="B66" s="232" t="s">
        <v>211</v>
      </c>
      <c r="C66" s="248" t="s">
        <v>212</v>
      </c>
      <c r="D66" s="233" t="s">
        <v>144</v>
      </c>
      <c r="E66" s="234">
        <v>9.0581999999999994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1.7816399999999999</v>
      </c>
      <c r="O66" s="236">
        <f>ROUND(E66*N66,2)</f>
        <v>16.14</v>
      </c>
      <c r="P66" s="236">
        <v>0</v>
      </c>
      <c r="Q66" s="236">
        <f>ROUND(E66*P66,2)</f>
        <v>0</v>
      </c>
      <c r="R66" s="236" t="s">
        <v>213</v>
      </c>
      <c r="S66" s="236" t="s">
        <v>125</v>
      </c>
      <c r="T66" s="237" t="s">
        <v>125</v>
      </c>
      <c r="U66" s="222">
        <v>1.085</v>
      </c>
      <c r="V66" s="222">
        <f>ROUND(E66*U66,2)</f>
        <v>9.83</v>
      </c>
      <c r="W66" s="222"/>
      <c r="X66" s="222" t="s">
        <v>146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147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61" t="s">
        <v>150</v>
      </c>
      <c r="D67" s="252"/>
      <c r="E67" s="253"/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151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61" t="s">
        <v>214</v>
      </c>
      <c r="D68" s="252"/>
      <c r="E68" s="253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151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61" t="s">
        <v>215</v>
      </c>
      <c r="D69" s="252"/>
      <c r="E69" s="253">
        <v>1.88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2"/>
      <c r="Z69" s="212"/>
      <c r="AA69" s="212"/>
      <c r="AB69" s="212"/>
      <c r="AC69" s="212"/>
      <c r="AD69" s="212"/>
      <c r="AE69" s="212"/>
      <c r="AF69" s="212"/>
      <c r="AG69" s="212" t="s">
        <v>151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61" t="s">
        <v>216</v>
      </c>
      <c r="D70" s="252"/>
      <c r="E70" s="253"/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151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61" t="s">
        <v>217</v>
      </c>
      <c r="D71" s="252"/>
      <c r="E71" s="253">
        <v>1.41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151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61" t="s">
        <v>218</v>
      </c>
      <c r="D72" s="252"/>
      <c r="E72" s="253"/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151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61" t="s">
        <v>219</v>
      </c>
      <c r="D73" s="252"/>
      <c r="E73" s="253">
        <v>3.02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151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61" t="s">
        <v>220</v>
      </c>
      <c r="D74" s="252"/>
      <c r="E74" s="253">
        <v>2.27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151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61" t="s">
        <v>150</v>
      </c>
      <c r="D75" s="252"/>
      <c r="E75" s="253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151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61" t="s">
        <v>221</v>
      </c>
      <c r="D76" s="252"/>
      <c r="E76" s="253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2"/>
      <c r="Z76" s="212"/>
      <c r="AA76" s="212"/>
      <c r="AB76" s="212"/>
      <c r="AC76" s="212"/>
      <c r="AD76" s="212"/>
      <c r="AE76" s="212"/>
      <c r="AF76" s="212"/>
      <c r="AG76" s="212" t="s">
        <v>151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61" t="s">
        <v>222</v>
      </c>
      <c r="D77" s="252"/>
      <c r="E77" s="253">
        <v>0.49</v>
      </c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151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1">
        <v>12</v>
      </c>
      <c r="B78" s="232" t="s">
        <v>223</v>
      </c>
      <c r="C78" s="248" t="s">
        <v>224</v>
      </c>
      <c r="D78" s="233" t="s">
        <v>191</v>
      </c>
      <c r="E78" s="234">
        <v>40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0.74</v>
      </c>
      <c r="O78" s="236">
        <f>ROUND(E78*N78,2)</f>
        <v>29.6</v>
      </c>
      <c r="P78" s="236">
        <v>0</v>
      </c>
      <c r="Q78" s="236">
        <f>ROUND(E78*P78,2)</f>
        <v>0</v>
      </c>
      <c r="R78" s="236" t="s">
        <v>225</v>
      </c>
      <c r="S78" s="236" t="s">
        <v>125</v>
      </c>
      <c r="T78" s="237" t="s">
        <v>125</v>
      </c>
      <c r="U78" s="222">
        <v>1.1000000000000001</v>
      </c>
      <c r="V78" s="222">
        <f>ROUND(E78*U78,2)</f>
        <v>44</v>
      </c>
      <c r="W78" s="222"/>
      <c r="X78" s="222" t="s">
        <v>146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147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60" t="s">
        <v>226</v>
      </c>
      <c r="D79" s="257"/>
      <c r="E79" s="257"/>
      <c r="F79" s="257"/>
      <c r="G79" s="257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149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61" t="s">
        <v>150</v>
      </c>
      <c r="D80" s="252"/>
      <c r="E80" s="253"/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151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61" t="s">
        <v>227</v>
      </c>
      <c r="D81" s="252"/>
      <c r="E81" s="253"/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151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61" t="s">
        <v>228</v>
      </c>
      <c r="D82" s="252"/>
      <c r="E82" s="253">
        <v>40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2"/>
      <c r="Z82" s="212"/>
      <c r="AA82" s="212"/>
      <c r="AB82" s="212"/>
      <c r="AC82" s="212"/>
      <c r="AD82" s="212"/>
      <c r="AE82" s="212"/>
      <c r="AF82" s="212"/>
      <c r="AG82" s="212" t="s">
        <v>151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31">
        <v>13</v>
      </c>
      <c r="B83" s="232" t="s">
        <v>229</v>
      </c>
      <c r="C83" s="248" t="s">
        <v>230</v>
      </c>
      <c r="D83" s="233" t="s">
        <v>231</v>
      </c>
      <c r="E83" s="234">
        <v>0.96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6">
        <v>1.0210999999999999</v>
      </c>
      <c r="O83" s="236">
        <f>ROUND(E83*N83,2)</f>
        <v>0.98</v>
      </c>
      <c r="P83" s="236">
        <v>0</v>
      </c>
      <c r="Q83" s="236">
        <f>ROUND(E83*P83,2)</f>
        <v>0</v>
      </c>
      <c r="R83" s="236" t="s">
        <v>225</v>
      </c>
      <c r="S83" s="236" t="s">
        <v>125</v>
      </c>
      <c r="T83" s="237" t="s">
        <v>125</v>
      </c>
      <c r="U83" s="222">
        <v>29.292000000000002</v>
      </c>
      <c r="V83" s="222">
        <f>ROUND(E83*U83,2)</f>
        <v>28.12</v>
      </c>
      <c r="W83" s="222"/>
      <c r="X83" s="222" t="s">
        <v>146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147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60" t="s">
        <v>232</v>
      </c>
      <c r="D84" s="257"/>
      <c r="E84" s="257"/>
      <c r="F84" s="257"/>
      <c r="G84" s="257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149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61" t="s">
        <v>150</v>
      </c>
      <c r="D85" s="252"/>
      <c r="E85" s="253"/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151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61" t="s">
        <v>227</v>
      </c>
      <c r="D86" s="252"/>
      <c r="E86" s="253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151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62" t="s">
        <v>233</v>
      </c>
      <c r="D87" s="254"/>
      <c r="E87" s="255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2"/>
      <c r="Z87" s="212"/>
      <c r="AA87" s="212"/>
      <c r="AB87" s="212"/>
      <c r="AC87" s="212"/>
      <c r="AD87" s="212"/>
      <c r="AE87" s="212"/>
      <c r="AF87" s="212"/>
      <c r="AG87" s="212" t="s">
        <v>151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63" t="s">
        <v>234</v>
      </c>
      <c r="D88" s="254"/>
      <c r="E88" s="255">
        <v>12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151</v>
      </c>
      <c r="AH88" s="212">
        <v>2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62" t="s">
        <v>235</v>
      </c>
      <c r="D89" s="254"/>
      <c r="E89" s="255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151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61" t="s">
        <v>236</v>
      </c>
      <c r="D90" s="252"/>
      <c r="E90" s="253">
        <v>0.96</v>
      </c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2"/>
      <c r="Z90" s="212"/>
      <c r="AA90" s="212"/>
      <c r="AB90" s="212"/>
      <c r="AC90" s="212"/>
      <c r="AD90" s="212"/>
      <c r="AE90" s="212"/>
      <c r="AF90" s="212"/>
      <c r="AG90" s="212" t="s">
        <v>151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">
      <c r="A91" s="225" t="s">
        <v>114</v>
      </c>
      <c r="B91" s="226" t="s">
        <v>73</v>
      </c>
      <c r="C91" s="246" t="s">
        <v>74</v>
      </c>
      <c r="D91" s="227"/>
      <c r="E91" s="228"/>
      <c r="F91" s="229"/>
      <c r="G91" s="229">
        <f>SUMIF(AG92:AG152,"&lt;&gt;NOR",G92:G152)</f>
        <v>0</v>
      </c>
      <c r="H91" s="229"/>
      <c r="I91" s="229">
        <f>SUM(I92:I152)</f>
        <v>0</v>
      </c>
      <c r="J91" s="229"/>
      <c r="K91" s="229">
        <f>SUM(K92:K152)</f>
        <v>0</v>
      </c>
      <c r="L91" s="229"/>
      <c r="M91" s="229">
        <f>SUM(M92:M152)</f>
        <v>0</v>
      </c>
      <c r="N91" s="229"/>
      <c r="O91" s="229">
        <f>SUM(O92:O152)</f>
        <v>28.5</v>
      </c>
      <c r="P91" s="229"/>
      <c r="Q91" s="229">
        <f>SUM(Q92:Q152)</f>
        <v>0</v>
      </c>
      <c r="R91" s="229"/>
      <c r="S91" s="229"/>
      <c r="T91" s="230"/>
      <c r="U91" s="224"/>
      <c r="V91" s="224">
        <f>SUM(V92:V152)</f>
        <v>57.810000000000009</v>
      </c>
      <c r="W91" s="224"/>
      <c r="X91" s="224"/>
      <c r="AG91" t="s">
        <v>115</v>
      </c>
    </row>
    <row r="92" spans="1:60" outlineLevel="1" x14ac:dyDescent="0.2">
      <c r="A92" s="231">
        <v>14</v>
      </c>
      <c r="B92" s="232" t="s">
        <v>237</v>
      </c>
      <c r="C92" s="248" t="s">
        <v>238</v>
      </c>
      <c r="D92" s="233" t="s">
        <v>144</v>
      </c>
      <c r="E92" s="234">
        <v>10.734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2.5249999999999999</v>
      </c>
      <c r="O92" s="236">
        <f>ROUND(E92*N92,2)</f>
        <v>27.1</v>
      </c>
      <c r="P92" s="236">
        <v>0</v>
      </c>
      <c r="Q92" s="236">
        <f>ROUND(E92*P92,2)</f>
        <v>0</v>
      </c>
      <c r="R92" s="236" t="s">
        <v>225</v>
      </c>
      <c r="S92" s="236" t="s">
        <v>125</v>
      </c>
      <c r="T92" s="237" t="s">
        <v>125</v>
      </c>
      <c r="U92" s="222">
        <v>2.3170000000000002</v>
      </c>
      <c r="V92" s="222">
        <f>ROUND(E92*U92,2)</f>
        <v>24.87</v>
      </c>
      <c r="W92" s="222"/>
      <c r="X92" s="222" t="s">
        <v>146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147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60" t="s">
        <v>239</v>
      </c>
      <c r="D93" s="257"/>
      <c r="E93" s="257"/>
      <c r="F93" s="257"/>
      <c r="G93" s="257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149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61" t="s">
        <v>150</v>
      </c>
      <c r="D94" s="252"/>
      <c r="E94" s="253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2"/>
      <c r="Z94" s="212"/>
      <c r="AA94" s="212"/>
      <c r="AB94" s="212"/>
      <c r="AC94" s="212"/>
      <c r="AD94" s="212"/>
      <c r="AE94" s="212"/>
      <c r="AF94" s="212"/>
      <c r="AG94" s="212" t="s">
        <v>151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61" t="s">
        <v>240</v>
      </c>
      <c r="D95" s="252"/>
      <c r="E95" s="253"/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2"/>
      <c r="Z95" s="212"/>
      <c r="AA95" s="212"/>
      <c r="AB95" s="212"/>
      <c r="AC95" s="212"/>
      <c r="AD95" s="212"/>
      <c r="AE95" s="212"/>
      <c r="AF95" s="212"/>
      <c r="AG95" s="212" t="s">
        <v>151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61" t="s">
        <v>241</v>
      </c>
      <c r="D96" s="252"/>
      <c r="E96" s="253">
        <v>0.75</v>
      </c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151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61" t="s">
        <v>242</v>
      </c>
      <c r="D97" s="252"/>
      <c r="E97" s="253"/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151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61" t="s">
        <v>243</v>
      </c>
      <c r="D98" s="252"/>
      <c r="E98" s="253">
        <v>0.6</v>
      </c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2"/>
      <c r="Z98" s="212"/>
      <c r="AA98" s="212"/>
      <c r="AB98" s="212"/>
      <c r="AC98" s="212"/>
      <c r="AD98" s="212"/>
      <c r="AE98" s="212"/>
      <c r="AF98" s="212"/>
      <c r="AG98" s="212" t="s">
        <v>151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61" t="s">
        <v>244</v>
      </c>
      <c r="D99" s="252"/>
      <c r="E99" s="253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151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61" t="s">
        <v>245</v>
      </c>
      <c r="D100" s="252"/>
      <c r="E100" s="253">
        <v>5.3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151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61" t="s">
        <v>246</v>
      </c>
      <c r="D101" s="252"/>
      <c r="E101" s="253">
        <v>4.08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151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31">
        <v>15</v>
      </c>
      <c r="B102" s="232" t="s">
        <v>247</v>
      </c>
      <c r="C102" s="248" t="s">
        <v>248</v>
      </c>
      <c r="D102" s="233" t="s">
        <v>144</v>
      </c>
      <c r="E102" s="234">
        <v>10.734</v>
      </c>
      <c r="F102" s="235"/>
      <c r="G102" s="236">
        <f>ROUND(E102*F102,2)</f>
        <v>0</v>
      </c>
      <c r="H102" s="235"/>
      <c r="I102" s="236">
        <f>ROUND(E102*H102,2)</f>
        <v>0</v>
      </c>
      <c r="J102" s="235"/>
      <c r="K102" s="236">
        <f>ROUND(E102*J102,2)</f>
        <v>0</v>
      </c>
      <c r="L102" s="236">
        <v>21</v>
      </c>
      <c r="M102" s="236">
        <f>G102*(1+L102/100)</f>
        <v>0</v>
      </c>
      <c r="N102" s="236">
        <v>0.01</v>
      </c>
      <c r="O102" s="236">
        <f>ROUND(E102*N102,2)</f>
        <v>0.11</v>
      </c>
      <c r="P102" s="236">
        <v>0</v>
      </c>
      <c r="Q102" s="236">
        <f>ROUND(E102*P102,2)</f>
        <v>0</v>
      </c>
      <c r="R102" s="236" t="s">
        <v>225</v>
      </c>
      <c r="S102" s="236" t="s">
        <v>125</v>
      </c>
      <c r="T102" s="237" t="s">
        <v>125</v>
      </c>
      <c r="U102" s="222">
        <v>0.67500000000000004</v>
      </c>
      <c r="V102" s="222">
        <f>ROUND(E102*U102,2)</f>
        <v>7.25</v>
      </c>
      <c r="W102" s="222"/>
      <c r="X102" s="222" t="s">
        <v>146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147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60" t="s">
        <v>249</v>
      </c>
      <c r="D103" s="257"/>
      <c r="E103" s="257"/>
      <c r="F103" s="257"/>
      <c r="G103" s="257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149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61" t="s">
        <v>150</v>
      </c>
      <c r="D104" s="252"/>
      <c r="E104" s="253"/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151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61" t="s">
        <v>240</v>
      </c>
      <c r="D105" s="252"/>
      <c r="E105" s="253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151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61" t="s">
        <v>241</v>
      </c>
      <c r="D106" s="252"/>
      <c r="E106" s="253">
        <v>0.75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151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61" t="s">
        <v>242</v>
      </c>
      <c r="D107" s="252"/>
      <c r="E107" s="253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151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61" t="s">
        <v>243</v>
      </c>
      <c r="D108" s="252"/>
      <c r="E108" s="253">
        <v>0.6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151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61" t="s">
        <v>244</v>
      </c>
      <c r="D109" s="252"/>
      <c r="E109" s="253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151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61" t="s">
        <v>245</v>
      </c>
      <c r="D110" s="252"/>
      <c r="E110" s="253">
        <v>5.3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151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61" t="s">
        <v>246</v>
      </c>
      <c r="D111" s="252"/>
      <c r="E111" s="253">
        <v>4.08</v>
      </c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151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31">
        <v>16</v>
      </c>
      <c r="B112" s="232" t="s">
        <v>250</v>
      </c>
      <c r="C112" s="248" t="s">
        <v>251</v>
      </c>
      <c r="D112" s="233" t="s">
        <v>144</v>
      </c>
      <c r="E112" s="234">
        <v>10.734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6">
        <v>0</v>
      </c>
      <c r="O112" s="236">
        <f>ROUND(E112*N112,2)</f>
        <v>0</v>
      </c>
      <c r="P112" s="236">
        <v>0</v>
      </c>
      <c r="Q112" s="236">
        <f>ROUND(E112*P112,2)</f>
        <v>0</v>
      </c>
      <c r="R112" s="236" t="s">
        <v>225</v>
      </c>
      <c r="S112" s="236" t="s">
        <v>125</v>
      </c>
      <c r="T112" s="237" t="s">
        <v>125</v>
      </c>
      <c r="U112" s="222">
        <v>0.20499999999999999</v>
      </c>
      <c r="V112" s="222">
        <f>ROUND(E112*U112,2)</f>
        <v>2.2000000000000002</v>
      </c>
      <c r="W112" s="222"/>
      <c r="X112" s="222" t="s">
        <v>146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147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60" t="s">
        <v>252</v>
      </c>
      <c r="D113" s="257"/>
      <c r="E113" s="257"/>
      <c r="F113" s="257"/>
      <c r="G113" s="257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149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61" t="s">
        <v>150</v>
      </c>
      <c r="D114" s="252"/>
      <c r="E114" s="253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151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61" t="s">
        <v>240</v>
      </c>
      <c r="D115" s="252"/>
      <c r="E115" s="253"/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151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61" t="s">
        <v>241</v>
      </c>
      <c r="D116" s="252"/>
      <c r="E116" s="253">
        <v>0.75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151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61" t="s">
        <v>242</v>
      </c>
      <c r="D117" s="252"/>
      <c r="E117" s="253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151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61" t="s">
        <v>243</v>
      </c>
      <c r="D118" s="252"/>
      <c r="E118" s="253">
        <v>0.6</v>
      </c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151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61" t="s">
        <v>244</v>
      </c>
      <c r="D119" s="252"/>
      <c r="E119" s="253"/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151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61" t="s">
        <v>245</v>
      </c>
      <c r="D120" s="252"/>
      <c r="E120" s="253">
        <v>5.3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151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61" t="s">
        <v>246</v>
      </c>
      <c r="D121" s="252"/>
      <c r="E121" s="253">
        <v>4.08</v>
      </c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151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31">
        <v>17</v>
      </c>
      <c r="B122" s="232" t="s">
        <v>253</v>
      </c>
      <c r="C122" s="248" t="s">
        <v>254</v>
      </c>
      <c r="D122" s="233" t="s">
        <v>191</v>
      </c>
      <c r="E122" s="234">
        <v>11.54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6">
        <v>1.4109999999999999E-2</v>
      </c>
      <c r="O122" s="236">
        <f>ROUND(E122*N122,2)</f>
        <v>0.16</v>
      </c>
      <c r="P122" s="236">
        <v>0</v>
      </c>
      <c r="Q122" s="236">
        <f>ROUND(E122*P122,2)</f>
        <v>0</v>
      </c>
      <c r="R122" s="236" t="s">
        <v>225</v>
      </c>
      <c r="S122" s="236" t="s">
        <v>125</v>
      </c>
      <c r="T122" s="237" t="s">
        <v>125</v>
      </c>
      <c r="U122" s="222">
        <v>0.39600000000000002</v>
      </c>
      <c r="V122" s="222">
        <f>ROUND(E122*U122,2)</f>
        <v>4.57</v>
      </c>
      <c r="W122" s="222"/>
      <c r="X122" s="222" t="s">
        <v>146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147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61" t="s">
        <v>150</v>
      </c>
      <c r="D123" s="252"/>
      <c r="E123" s="253"/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151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61" t="s">
        <v>240</v>
      </c>
      <c r="D124" s="252"/>
      <c r="E124" s="253"/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151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61" t="s">
        <v>255</v>
      </c>
      <c r="D125" s="252"/>
      <c r="E125" s="253">
        <v>2.1</v>
      </c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151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61" t="s">
        <v>242</v>
      </c>
      <c r="D126" s="252"/>
      <c r="E126" s="253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151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61" t="s">
        <v>256</v>
      </c>
      <c r="D127" s="252"/>
      <c r="E127" s="253">
        <v>1.2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151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61" t="s">
        <v>244</v>
      </c>
      <c r="D128" s="252"/>
      <c r="E128" s="253"/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151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61" t="s">
        <v>257</v>
      </c>
      <c r="D129" s="252"/>
      <c r="E129" s="253">
        <v>4.4800000000000004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151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61" t="s">
        <v>258</v>
      </c>
      <c r="D130" s="252"/>
      <c r="E130" s="253">
        <v>3.76</v>
      </c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151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31">
        <v>18</v>
      </c>
      <c r="B131" s="232" t="s">
        <v>259</v>
      </c>
      <c r="C131" s="248" t="s">
        <v>260</v>
      </c>
      <c r="D131" s="233" t="s">
        <v>191</v>
      </c>
      <c r="E131" s="234">
        <v>11.54</v>
      </c>
      <c r="F131" s="235"/>
      <c r="G131" s="236">
        <f>ROUND(E131*F131,2)</f>
        <v>0</v>
      </c>
      <c r="H131" s="235"/>
      <c r="I131" s="236">
        <f>ROUND(E131*H131,2)</f>
        <v>0</v>
      </c>
      <c r="J131" s="235"/>
      <c r="K131" s="236">
        <f>ROUND(E131*J131,2)</f>
        <v>0</v>
      </c>
      <c r="L131" s="236">
        <v>21</v>
      </c>
      <c r="M131" s="236">
        <f>G131*(1+L131/100)</f>
        <v>0</v>
      </c>
      <c r="N131" s="236">
        <v>0</v>
      </c>
      <c r="O131" s="236">
        <f>ROUND(E131*N131,2)</f>
        <v>0</v>
      </c>
      <c r="P131" s="236">
        <v>0</v>
      </c>
      <c r="Q131" s="236">
        <f>ROUND(E131*P131,2)</f>
        <v>0</v>
      </c>
      <c r="R131" s="236" t="s">
        <v>225</v>
      </c>
      <c r="S131" s="236" t="s">
        <v>125</v>
      </c>
      <c r="T131" s="237" t="s">
        <v>125</v>
      </c>
      <c r="U131" s="222">
        <v>0.24</v>
      </c>
      <c r="V131" s="222">
        <f>ROUND(E131*U131,2)</f>
        <v>2.77</v>
      </c>
      <c r="W131" s="222"/>
      <c r="X131" s="222" t="s">
        <v>146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147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61" t="s">
        <v>150</v>
      </c>
      <c r="D132" s="252"/>
      <c r="E132" s="253"/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151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61" t="s">
        <v>240</v>
      </c>
      <c r="D133" s="252"/>
      <c r="E133" s="253"/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151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61" t="s">
        <v>255</v>
      </c>
      <c r="D134" s="252"/>
      <c r="E134" s="253">
        <v>2.1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151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61" t="s">
        <v>242</v>
      </c>
      <c r="D135" s="252"/>
      <c r="E135" s="253"/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151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61" t="s">
        <v>256</v>
      </c>
      <c r="D136" s="252"/>
      <c r="E136" s="253">
        <v>1.2</v>
      </c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151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61" t="s">
        <v>244</v>
      </c>
      <c r="D137" s="252"/>
      <c r="E137" s="253"/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151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61" t="s">
        <v>257</v>
      </c>
      <c r="D138" s="252"/>
      <c r="E138" s="253">
        <v>4.4800000000000004</v>
      </c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151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61" t="s">
        <v>258</v>
      </c>
      <c r="D139" s="252"/>
      <c r="E139" s="253">
        <v>3.76</v>
      </c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151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31">
        <v>19</v>
      </c>
      <c r="B140" s="232" t="s">
        <v>261</v>
      </c>
      <c r="C140" s="248" t="s">
        <v>262</v>
      </c>
      <c r="D140" s="233" t="s">
        <v>231</v>
      </c>
      <c r="E140" s="234">
        <v>1.0602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6">
        <v>1.0662499999999999</v>
      </c>
      <c r="O140" s="236">
        <f>ROUND(E140*N140,2)</f>
        <v>1.1299999999999999</v>
      </c>
      <c r="P140" s="236">
        <v>0</v>
      </c>
      <c r="Q140" s="236">
        <f>ROUND(E140*P140,2)</f>
        <v>0</v>
      </c>
      <c r="R140" s="236" t="s">
        <v>225</v>
      </c>
      <c r="S140" s="236" t="s">
        <v>125</v>
      </c>
      <c r="T140" s="237" t="s">
        <v>125</v>
      </c>
      <c r="U140" s="222">
        <v>15.231</v>
      </c>
      <c r="V140" s="222">
        <f>ROUND(E140*U140,2)</f>
        <v>16.149999999999999</v>
      </c>
      <c r="W140" s="222"/>
      <c r="X140" s="222" t="s">
        <v>146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147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60" t="s">
        <v>232</v>
      </c>
      <c r="D141" s="257"/>
      <c r="E141" s="257"/>
      <c r="F141" s="257"/>
      <c r="G141" s="257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149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61" t="s">
        <v>150</v>
      </c>
      <c r="D142" s="252"/>
      <c r="E142" s="253"/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151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62" t="s">
        <v>233</v>
      </c>
      <c r="D143" s="254"/>
      <c r="E143" s="255"/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151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63" t="s">
        <v>263</v>
      </c>
      <c r="D144" s="254"/>
      <c r="E144" s="255"/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151</v>
      </c>
      <c r="AH144" s="212">
        <v>2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63" t="s">
        <v>264</v>
      </c>
      <c r="D145" s="254"/>
      <c r="E145" s="255">
        <v>5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151</v>
      </c>
      <c r="AH145" s="212">
        <v>2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63" t="s">
        <v>265</v>
      </c>
      <c r="D146" s="254"/>
      <c r="E146" s="255"/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151</v>
      </c>
      <c r="AH146" s="212">
        <v>2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63" t="s">
        <v>266</v>
      </c>
      <c r="D147" s="254"/>
      <c r="E147" s="255">
        <v>4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151</v>
      </c>
      <c r="AH147" s="212">
        <v>2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63" t="s">
        <v>267</v>
      </c>
      <c r="D148" s="254"/>
      <c r="E148" s="255"/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151</v>
      </c>
      <c r="AH148" s="212">
        <v>2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63" t="s">
        <v>268</v>
      </c>
      <c r="D149" s="254"/>
      <c r="E149" s="255">
        <v>26.52</v>
      </c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151</v>
      </c>
      <c r="AH149" s="212">
        <v>2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63" t="s">
        <v>269</v>
      </c>
      <c r="D150" s="254"/>
      <c r="E150" s="255">
        <v>20.399999999999999</v>
      </c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151</v>
      </c>
      <c r="AH150" s="212">
        <v>2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62" t="s">
        <v>235</v>
      </c>
      <c r="D151" s="254"/>
      <c r="E151" s="255"/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151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61" t="s">
        <v>270</v>
      </c>
      <c r="D152" s="252"/>
      <c r="E152" s="253">
        <v>1.06</v>
      </c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151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x14ac:dyDescent="0.2">
      <c r="A153" s="225" t="s">
        <v>114</v>
      </c>
      <c r="B153" s="226" t="s">
        <v>75</v>
      </c>
      <c r="C153" s="246" t="s">
        <v>76</v>
      </c>
      <c r="D153" s="227"/>
      <c r="E153" s="228"/>
      <c r="F153" s="229"/>
      <c r="G153" s="229">
        <f>SUMIF(AG154:AG157,"&lt;&gt;NOR",G154:G157)</f>
        <v>0</v>
      </c>
      <c r="H153" s="229"/>
      <c r="I153" s="229">
        <f>SUM(I154:I157)</f>
        <v>0</v>
      </c>
      <c r="J153" s="229"/>
      <c r="K153" s="229">
        <f>SUM(K154:K157)</f>
        <v>0</v>
      </c>
      <c r="L153" s="229"/>
      <c r="M153" s="229">
        <f>SUM(M154:M157)</f>
        <v>0</v>
      </c>
      <c r="N153" s="229"/>
      <c r="O153" s="229">
        <f>SUM(O154:O157)</f>
        <v>0</v>
      </c>
      <c r="P153" s="229"/>
      <c r="Q153" s="229">
        <f>SUM(Q154:Q157)</f>
        <v>0</v>
      </c>
      <c r="R153" s="229"/>
      <c r="S153" s="229"/>
      <c r="T153" s="230"/>
      <c r="U153" s="224"/>
      <c r="V153" s="224">
        <f>SUM(V154:V157)</f>
        <v>7.3</v>
      </c>
      <c r="W153" s="224"/>
      <c r="X153" s="224"/>
      <c r="AG153" t="s">
        <v>115</v>
      </c>
    </row>
    <row r="154" spans="1:60" outlineLevel="1" x14ac:dyDescent="0.2">
      <c r="A154" s="231">
        <v>20</v>
      </c>
      <c r="B154" s="232" t="s">
        <v>271</v>
      </c>
      <c r="C154" s="248" t="s">
        <v>272</v>
      </c>
      <c r="D154" s="233" t="s">
        <v>231</v>
      </c>
      <c r="E154" s="234">
        <v>75.229900000000001</v>
      </c>
      <c r="F154" s="235"/>
      <c r="G154" s="236">
        <f>ROUND(E154*F154,2)</f>
        <v>0</v>
      </c>
      <c r="H154" s="235"/>
      <c r="I154" s="236">
        <f>ROUND(E154*H154,2)</f>
        <v>0</v>
      </c>
      <c r="J154" s="235"/>
      <c r="K154" s="236">
        <f>ROUND(E154*J154,2)</f>
        <v>0</v>
      </c>
      <c r="L154" s="236">
        <v>21</v>
      </c>
      <c r="M154" s="236">
        <f>G154*(1+L154/100)</f>
        <v>0</v>
      </c>
      <c r="N154" s="236">
        <v>0</v>
      </c>
      <c r="O154" s="236">
        <f>ROUND(E154*N154,2)</f>
        <v>0</v>
      </c>
      <c r="P154" s="236">
        <v>0</v>
      </c>
      <c r="Q154" s="236">
        <f>ROUND(E154*P154,2)</f>
        <v>0</v>
      </c>
      <c r="R154" s="236"/>
      <c r="S154" s="236" t="s">
        <v>125</v>
      </c>
      <c r="T154" s="237" t="s">
        <v>125</v>
      </c>
      <c r="U154" s="222">
        <v>9.7000000000000003E-2</v>
      </c>
      <c r="V154" s="222">
        <f>ROUND(E154*U154,2)</f>
        <v>7.3</v>
      </c>
      <c r="W154" s="222"/>
      <c r="X154" s="222" t="s">
        <v>273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274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61" t="s">
        <v>275</v>
      </c>
      <c r="D155" s="252"/>
      <c r="E155" s="253"/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151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61" t="s">
        <v>276</v>
      </c>
      <c r="D156" s="252"/>
      <c r="E156" s="253"/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151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61" t="s">
        <v>277</v>
      </c>
      <c r="D157" s="252"/>
      <c r="E157" s="253">
        <v>75.229900000000001</v>
      </c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151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x14ac:dyDescent="0.2">
      <c r="A158" s="225" t="s">
        <v>114</v>
      </c>
      <c r="B158" s="226" t="s">
        <v>77</v>
      </c>
      <c r="C158" s="246" t="s">
        <v>78</v>
      </c>
      <c r="D158" s="227"/>
      <c r="E158" s="228"/>
      <c r="F158" s="229"/>
      <c r="G158" s="229">
        <f>SUMIF(AG159:AG169,"&lt;&gt;NOR",G159:G169)</f>
        <v>0</v>
      </c>
      <c r="H158" s="229"/>
      <c r="I158" s="229">
        <f>SUM(I159:I169)</f>
        <v>0</v>
      </c>
      <c r="J158" s="229"/>
      <c r="K158" s="229">
        <f>SUM(K159:K169)</f>
        <v>0</v>
      </c>
      <c r="L158" s="229"/>
      <c r="M158" s="229">
        <f>SUM(M159:M169)</f>
        <v>0</v>
      </c>
      <c r="N158" s="229"/>
      <c r="O158" s="229">
        <f>SUM(O159:O169)</f>
        <v>0.02</v>
      </c>
      <c r="P158" s="229"/>
      <c r="Q158" s="229">
        <f>SUM(Q159:Q169)</f>
        <v>0</v>
      </c>
      <c r="R158" s="229"/>
      <c r="S158" s="229"/>
      <c r="T158" s="230"/>
      <c r="U158" s="224"/>
      <c r="V158" s="224">
        <f>SUM(V159:V169)</f>
        <v>2.82</v>
      </c>
      <c r="W158" s="224"/>
      <c r="X158" s="224"/>
      <c r="AG158" t="s">
        <v>115</v>
      </c>
    </row>
    <row r="159" spans="1:60" outlineLevel="1" x14ac:dyDescent="0.2">
      <c r="A159" s="231">
        <v>21</v>
      </c>
      <c r="B159" s="232" t="s">
        <v>278</v>
      </c>
      <c r="C159" s="248" t="s">
        <v>279</v>
      </c>
      <c r="D159" s="233" t="s">
        <v>191</v>
      </c>
      <c r="E159" s="234">
        <v>17.61</v>
      </c>
      <c r="F159" s="235"/>
      <c r="G159" s="236">
        <f>ROUND(E159*F159,2)</f>
        <v>0</v>
      </c>
      <c r="H159" s="235"/>
      <c r="I159" s="236">
        <f>ROUND(E159*H159,2)</f>
        <v>0</v>
      </c>
      <c r="J159" s="235"/>
      <c r="K159" s="236">
        <f>ROUND(E159*J159,2)</f>
        <v>0</v>
      </c>
      <c r="L159" s="236">
        <v>21</v>
      </c>
      <c r="M159" s="236">
        <f>G159*(1+L159/100)</f>
        <v>0</v>
      </c>
      <c r="N159" s="236">
        <v>1.15E-3</v>
      </c>
      <c r="O159" s="236">
        <f>ROUND(E159*N159,2)</f>
        <v>0.02</v>
      </c>
      <c r="P159" s="236">
        <v>0</v>
      </c>
      <c r="Q159" s="236">
        <f>ROUND(E159*P159,2)</f>
        <v>0</v>
      </c>
      <c r="R159" s="236" t="s">
        <v>280</v>
      </c>
      <c r="S159" s="236" t="s">
        <v>125</v>
      </c>
      <c r="T159" s="237" t="s">
        <v>125</v>
      </c>
      <c r="U159" s="222">
        <v>0.16</v>
      </c>
      <c r="V159" s="222">
        <f>ROUND(E159*U159,2)</f>
        <v>2.82</v>
      </c>
      <c r="W159" s="222"/>
      <c r="X159" s="222" t="s">
        <v>146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281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61" t="s">
        <v>150</v>
      </c>
      <c r="D160" s="252"/>
      <c r="E160" s="253"/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151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61" t="s">
        <v>282</v>
      </c>
      <c r="D161" s="252"/>
      <c r="E161" s="253"/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151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61" t="s">
        <v>240</v>
      </c>
      <c r="D162" s="252"/>
      <c r="E162" s="253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151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61" t="s">
        <v>283</v>
      </c>
      <c r="D163" s="252"/>
      <c r="E163" s="253">
        <v>0.75</v>
      </c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151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61" t="s">
        <v>242</v>
      </c>
      <c r="D164" s="252"/>
      <c r="E164" s="253"/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151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61" t="s">
        <v>284</v>
      </c>
      <c r="D165" s="252"/>
      <c r="E165" s="253">
        <v>0.3</v>
      </c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151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61" t="s">
        <v>244</v>
      </c>
      <c r="D166" s="252"/>
      <c r="E166" s="253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151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61" t="s">
        <v>285</v>
      </c>
      <c r="D167" s="252"/>
      <c r="E167" s="253">
        <v>16.559999999999999</v>
      </c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151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>
        <v>22</v>
      </c>
      <c r="B168" s="220" t="s">
        <v>286</v>
      </c>
      <c r="C168" s="264" t="s">
        <v>287</v>
      </c>
      <c r="D168" s="221" t="s">
        <v>0</v>
      </c>
      <c r="E168" s="258"/>
      <c r="F168" s="223"/>
      <c r="G168" s="222">
        <f>ROUND(E168*F168,2)</f>
        <v>0</v>
      </c>
      <c r="H168" s="223"/>
      <c r="I168" s="222">
        <f>ROUND(E168*H168,2)</f>
        <v>0</v>
      </c>
      <c r="J168" s="223"/>
      <c r="K168" s="222">
        <f>ROUND(E168*J168,2)</f>
        <v>0</v>
      </c>
      <c r="L168" s="222">
        <v>21</v>
      </c>
      <c r="M168" s="222">
        <f>G168*(1+L168/100)</f>
        <v>0</v>
      </c>
      <c r="N168" s="222">
        <v>0</v>
      </c>
      <c r="O168" s="222">
        <f>ROUND(E168*N168,2)</f>
        <v>0</v>
      </c>
      <c r="P168" s="222">
        <v>0</v>
      </c>
      <c r="Q168" s="222">
        <f>ROUND(E168*P168,2)</f>
        <v>0</v>
      </c>
      <c r="R168" s="222" t="s">
        <v>280</v>
      </c>
      <c r="S168" s="222" t="s">
        <v>125</v>
      </c>
      <c r="T168" s="222" t="s">
        <v>125</v>
      </c>
      <c r="U168" s="222">
        <v>0</v>
      </c>
      <c r="V168" s="222">
        <f>ROUND(E168*U168,2)</f>
        <v>0</v>
      </c>
      <c r="W168" s="222"/>
      <c r="X168" s="222" t="s">
        <v>273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274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65" t="s">
        <v>288</v>
      </c>
      <c r="D169" s="259"/>
      <c r="E169" s="259"/>
      <c r="F169" s="259"/>
      <c r="G169" s="259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149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x14ac:dyDescent="0.2">
      <c r="A170" s="225" t="s">
        <v>114</v>
      </c>
      <c r="B170" s="226" t="s">
        <v>83</v>
      </c>
      <c r="C170" s="246" t="s">
        <v>84</v>
      </c>
      <c r="D170" s="227"/>
      <c r="E170" s="228"/>
      <c r="F170" s="229"/>
      <c r="G170" s="229">
        <f>SUMIF(AG171:AG173,"&lt;&gt;NOR",G171:G173)</f>
        <v>0</v>
      </c>
      <c r="H170" s="229"/>
      <c r="I170" s="229">
        <f>SUM(I171:I173)</f>
        <v>0</v>
      </c>
      <c r="J170" s="229"/>
      <c r="K170" s="229">
        <f>SUM(K171:K173)</f>
        <v>0</v>
      </c>
      <c r="L170" s="229"/>
      <c r="M170" s="229">
        <f>SUM(M171:M173)</f>
        <v>0</v>
      </c>
      <c r="N170" s="229"/>
      <c r="O170" s="229">
        <f>SUM(O171:O173)</f>
        <v>0.03</v>
      </c>
      <c r="P170" s="229"/>
      <c r="Q170" s="229">
        <f>SUM(Q171:Q173)</f>
        <v>0</v>
      </c>
      <c r="R170" s="229"/>
      <c r="S170" s="229"/>
      <c r="T170" s="230"/>
      <c r="U170" s="224"/>
      <c r="V170" s="224">
        <f>SUM(V171:V173)</f>
        <v>0.3</v>
      </c>
      <c r="W170" s="224"/>
      <c r="X170" s="224"/>
      <c r="AG170" t="s">
        <v>115</v>
      </c>
    </row>
    <row r="171" spans="1:60" outlineLevel="1" x14ac:dyDescent="0.2">
      <c r="A171" s="231">
        <v>23</v>
      </c>
      <c r="B171" s="232" t="s">
        <v>289</v>
      </c>
      <c r="C171" s="248" t="s">
        <v>290</v>
      </c>
      <c r="D171" s="233" t="s">
        <v>291</v>
      </c>
      <c r="E171" s="234">
        <v>6</v>
      </c>
      <c r="F171" s="235"/>
      <c r="G171" s="236">
        <f>ROUND(E171*F171,2)</f>
        <v>0</v>
      </c>
      <c r="H171" s="235"/>
      <c r="I171" s="236">
        <f>ROUND(E171*H171,2)</f>
        <v>0</v>
      </c>
      <c r="J171" s="235"/>
      <c r="K171" s="236">
        <f>ROUND(E171*J171,2)</f>
        <v>0</v>
      </c>
      <c r="L171" s="236">
        <v>21</v>
      </c>
      <c r="M171" s="236">
        <f>G171*(1+L171/100)</f>
        <v>0</v>
      </c>
      <c r="N171" s="236">
        <v>5.2500000000000003E-3</v>
      </c>
      <c r="O171" s="236">
        <f>ROUND(E171*N171,2)</f>
        <v>0.03</v>
      </c>
      <c r="P171" s="236">
        <v>0</v>
      </c>
      <c r="Q171" s="236">
        <f>ROUND(E171*P171,2)</f>
        <v>0</v>
      </c>
      <c r="R171" s="236"/>
      <c r="S171" s="236" t="s">
        <v>125</v>
      </c>
      <c r="T171" s="237" t="s">
        <v>125</v>
      </c>
      <c r="U171" s="222">
        <v>0.05</v>
      </c>
      <c r="V171" s="222">
        <f>ROUND(E171*U171,2)</f>
        <v>0.3</v>
      </c>
      <c r="W171" s="222"/>
      <c r="X171" s="222" t="s">
        <v>146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292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61" t="s">
        <v>293</v>
      </c>
      <c r="D172" s="252"/>
      <c r="E172" s="253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151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61" t="s">
        <v>294</v>
      </c>
      <c r="D173" s="252"/>
      <c r="E173" s="253">
        <v>6</v>
      </c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151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3"/>
      <c r="B174" s="4"/>
      <c r="C174" s="249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AE174">
        <v>15</v>
      </c>
      <c r="AF174">
        <v>21</v>
      </c>
      <c r="AG174" t="s">
        <v>101</v>
      </c>
    </row>
    <row r="175" spans="1:60" x14ac:dyDescent="0.2">
      <c r="A175" s="215"/>
      <c r="B175" s="216" t="s">
        <v>29</v>
      </c>
      <c r="C175" s="250"/>
      <c r="D175" s="217"/>
      <c r="E175" s="218"/>
      <c r="F175" s="218"/>
      <c r="G175" s="245">
        <f>G8+G50+G65+G91+G153+G158+G170</f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AE175">
        <f>SUMIF(L7:L173,AE174,G7:G173)</f>
        <v>0</v>
      </c>
      <c r="AF175">
        <f>SUMIF(L7:L173,AF174,G7:G173)</f>
        <v>0</v>
      </c>
      <c r="AG175" t="s">
        <v>139</v>
      </c>
    </row>
    <row r="176" spans="1:60" x14ac:dyDescent="0.2">
      <c r="C176" s="251"/>
      <c r="D176" s="10"/>
      <c r="AG176" t="s">
        <v>140</v>
      </c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2xAcfCqBIXOII1dFQRwqv7ETQFATT2cRB2nKyJkKrMxTk9a2T1PmNNbDmPnsFChOWSvQda7gv532UGyQ34UIQ==" saltValue="Ug12MQF9BDQL7Afz1B1U1A==" spinCount="100000" sheet="1"/>
  <mergeCells count="19">
    <mergeCell ref="C169:G169"/>
    <mergeCell ref="C79:G79"/>
    <mergeCell ref="C84:G84"/>
    <mergeCell ref="C93:G93"/>
    <mergeCell ref="C103:G103"/>
    <mergeCell ref="C113:G113"/>
    <mergeCell ref="C141:G141"/>
    <mergeCell ref="C28:G28"/>
    <mergeCell ref="C34:G34"/>
    <mergeCell ref="C41:G41"/>
    <mergeCell ref="C45:G45"/>
    <mergeCell ref="C52:G52"/>
    <mergeCell ref="C55:G55"/>
    <mergeCell ref="A1:G1"/>
    <mergeCell ref="C2:G2"/>
    <mergeCell ref="C3:G3"/>
    <mergeCell ref="C4:G4"/>
    <mergeCell ref="C10:G10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1D36-38F2-436F-A1C6-F095CECC712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141</v>
      </c>
      <c r="B1" s="197"/>
      <c r="C1" s="197"/>
      <c r="D1" s="197"/>
      <c r="E1" s="197"/>
      <c r="F1" s="197"/>
      <c r="G1" s="197"/>
      <c r="AG1" t="s">
        <v>88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89</v>
      </c>
    </row>
    <row r="3" spans="1:60" ht="24.95" customHeight="1" x14ac:dyDescent="0.2">
      <c r="A3" s="198" t="s">
        <v>8</v>
      </c>
      <c r="B3" s="49" t="s">
        <v>57</v>
      </c>
      <c r="C3" s="201" t="s">
        <v>58</v>
      </c>
      <c r="D3" s="199"/>
      <c r="E3" s="199"/>
      <c r="F3" s="199"/>
      <c r="G3" s="200"/>
      <c r="AC3" s="177" t="s">
        <v>89</v>
      </c>
      <c r="AG3" t="s">
        <v>91</v>
      </c>
    </row>
    <row r="4" spans="1:60" ht="24.95" customHeight="1" x14ac:dyDescent="0.2">
      <c r="A4" s="202" t="s">
        <v>9</v>
      </c>
      <c r="B4" s="203" t="s">
        <v>61</v>
      </c>
      <c r="C4" s="204" t="s">
        <v>62</v>
      </c>
      <c r="D4" s="205"/>
      <c r="E4" s="205"/>
      <c r="F4" s="205"/>
      <c r="G4" s="206"/>
      <c r="AG4" t="s">
        <v>92</v>
      </c>
    </row>
    <row r="5" spans="1:60" x14ac:dyDescent="0.2">
      <c r="D5" s="10"/>
    </row>
    <row r="6" spans="1:60" ht="38.25" x14ac:dyDescent="0.2">
      <c r="A6" s="208" t="s">
        <v>93</v>
      </c>
      <c r="B6" s="210" t="s">
        <v>94</v>
      </c>
      <c r="C6" s="210" t="s">
        <v>95</v>
      </c>
      <c r="D6" s="209" t="s">
        <v>96</v>
      </c>
      <c r="E6" s="208" t="s">
        <v>97</v>
      </c>
      <c r="F6" s="207" t="s">
        <v>98</v>
      </c>
      <c r="G6" s="208" t="s">
        <v>29</v>
      </c>
      <c r="H6" s="211" t="s">
        <v>30</v>
      </c>
      <c r="I6" s="211" t="s">
        <v>99</v>
      </c>
      <c r="J6" s="211" t="s">
        <v>31</v>
      </c>
      <c r="K6" s="211" t="s">
        <v>100</v>
      </c>
      <c r="L6" s="211" t="s">
        <v>101</v>
      </c>
      <c r="M6" s="211" t="s">
        <v>102</v>
      </c>
      <c r="N6" s="211" t="s">
        <v>103</v>
      </c>
      <c r="O6" s="211" t="s">
        <v>104</v>
      </c>
      <c r="P6" s="211" t="s">
        <v>105</v>
      </c>
      <c r="Q6" s="211" t="s">
        <v>106</v>
      </c>
      <c r="R6" s="211" t="s">
        <v>107</v>
      </c>
      <c r="S6" s="211" t="s">
        <v>108</v>
      </c>
      <c r="T6" s="211" t="s">
        <v>109</v>
      </c>
      <c r="U6" s="211" t="s">
        <v>110</v>
      </c>
      <c r="V6" s="211" t="s">
        <v>111</v>
      </c>
      <c r="W6" s="211" t="s">
        <v>112</v>
      </c>
      <c r="X6" s="211" t="s">
        <v>113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114</v>
      </c>
      <c r="B8" s="226" t="s">
        <v>79</v>
      </c>
      <c r="C8" s="246" t="s">
        <v>80</v>
      </c>
      <c r="D8" s="227"/>
      <c r="E8" s="228"/>
      <c r="F8" s="229"/>
      <c r="G8" s="229">
        <f>SUMIF(AG9:AG25,"&lt;&gt;NOR",G9:G25)</f>
        <v>0</v>
      </c>
      <c r="H8" s="229"/>
      <c r="I8" s="229">
        <f>SUM(I9:I25)</f>
        <v>0</v>
      </c>
      <c r="J8" s="229"/>
      <c r="K8" s="229">
        <f>SUM(K9:K25)</f>
        <v>0</v>
      </c>
      <c r="L8" s="229"/>
      <c r="M8" s="229">
        <f>SUM(M9:M25)</f>
        <v>0</v>
      </c>
      <c r="N8" s="229"/>
      <c r="O8" s="229">
        <f>SUM(O9:O25)</f>
        <v>0</v>
      </c>
      <c r="P8" s="229"/>
      <c r="Q8" s="229">
        <f>SUM(Q9:Q25)</f>
        <v>0</v>
      </c>
      <c r="R8" s="229"/>
      <c r="S8" s="229"/>
      <c r="T8" s="230"/>
      <c r="U8" s="224"/>
      <c r="V8" s="224">
        <f>SUM(V9:V25)</f>
        <v>0</v>
      </c>
      <c r="W8" s="224"/>
      <c r="X8" s="224"/>
      <c r="AG8" t="s">
        <v>115</v>
      </c>
    </row>
    <row r="9" spans="1:60" outlineLevel="1" x14ac:dyDescent="0.2">
      <c r="A9" s="238">
        <v>1</v>
      </c>
      <c r="B9" s="239" t="s">
        <v>295</v>
      </c>
      <c r="C9" s="247" t="s">
        <v>296</v>
      </c>
      <c r="D9" s="240" t="s">
        <v>297</v>
      </c>
      <c r="E9" s="241">
        <v>3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3"/>
      <c r="S9" s="243" t="s">
        <v>119</v>
      </c>
      <c r="T9" s="244" t="s">
        <v>298</v>
      </c>
      <c r="U9" s="222">
        <v>0</v>
      </c>
      <c r="V9" s="222">
        <f>ROUND(E9*U9,2)</f>
        <v>0</v>
      </c>
      <c r="W9" s="222"/>
      <c r="X9" s="222" t="s">
        <v>146</v>
      </c>
      <c r="Y9" s="212"/>
      <c r="Z9" s="212"/>
      <c r="AA9" s="212"/>
      <c r="AB9" s="212"/>
      <c r="AC9" s="212"/>
      <c r="AD9" s="212"/>
      <c r="AE9" s="212"/>
      <c r="AF9" s="212"/>
      <c r="AG9" s="212" t="s">
        <v>299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38">
        <v>2</v>
      </c>
      <c r="B10" s="239" t="s">
        <v>300</v>
      </c>
      <c r="C10" s="247" t="s">
        <v>301</v>
      </c>
      <c r="D10" s="240" t="s">
        <v>297</v>
      </c>
      <c r="E10" s="241">
        <v>6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3"/>
      <c r="S10" s="243" t="s">
        <v>119</v>
      </c>
      <c r="T10" s="244" t="s">
        <v>298</v>
      </c>
      <c r="U10" s="222">
        <v>0</v>
      </c>
      <c r="V10" s="222">
        <f>ROUND(E10*U10,2)</f>
        <v>0</v>
      </c>
      <c r="W10" s="222"/>
      <c r="X10" s="222" t="s">
        <v>146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299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8">
        <v>3</v>
      </c>
      <c r="B11" s="239" t="s">
        <v>302</v>
      </c>
      <c r="C11" s="247" t="s">
        <v>303</v>
      </c>
      <c r="D11" s="240" t="s">
        <v>206</v>
      </c>
      <c r="E11" s="241">
        <v>9.5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3"/>
      <c r="S11" s="243" t="s">
        <v>119</v>
      </c>
      <c r="T11" s="244" t="s">
        <v>298</v>
      </c>
      <c r="U11" s="222">
        <v>0</v>
      </c>
      <c r="V11" s="222">
        <f>ROUND(E11*U11,2)</f>
        <v>0</v>
      </c>
      <c r="W11" s="222"/>
      <c r="X11" s="222" t="s">
        <v>146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299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8">
        <v>4</v>
      </c>
      <c r="B12" s="239" t="s">
        <v>304</v>
      </c>
      <c r="C12" s="247" t="s">
        <v>305</v>
      </c>
      <c r="D12" s="240" t="s">
        <v>297</v>
      </c>
      <c r="E12" s="241">
        <v>3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3"/>
      <c r="S12" s="243" t="s">
        <v>119</v>
      </c>
      <c r="T12" s="244" t="s">
        <v>298</v>
      </c>
      <c r="U12" s="222">
        <v>0</v>
      </c>
      <c r="V12" s="222">
        <f>ROUND(E12*U12,2)</f>
        <v>0</v>
      </c>
      <c r="W12" s="222"/>
      <c r="X12" s="222" t="s">
        <v>146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299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8">
        <v>5</v>
      </c>
      <c r="B13" s="239" t="s">
        <v>306</v>
      </c>
      <c r="C13" s="247" t="s">
        <v>307</v>
      </c>
      <c r="D13" s="240" t="s">
        <v>308</v>
      </c>
      <c r="E13" s="241">
        <v>0.21525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3"/>
      <c r="S13" s="243" t="s">
        <v>119</v>
      </c>
      <c r="T13" s="244" t="s">
        <v>298</v>
      </c>
      <c r="U13" s="222">
        <v>0</v>
      </c>
      <c r="V13" s="222">
        <f>ROUND(E13*U13,2)</f>
        <v>0</v>
      </c>
      <c r="W13" s="222"/>
      <c r="X13" s="222" t="s">
        <v>146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299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8">
        <v>6</v>
      </c>
      <c r="B14" s="239" t="s">
        <v>309</v>
      </c>
      <c r="C14" s="247" t="s">
        <v>310</v>
      </c>
      <c r="D14" s="240" t="s">
        <v>308</v>
      </c>
      <c r="E14" s="241">
        <v>6.93E-2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3"/>
      <c r="S14" s="243" t="s">
        <v>119</v>
      </c>
      <c r="T14" s="244" t="s">
        <v>298</v>
      </c>
      <c r="U14" s="222">
        <v>0</v>
      </c>
      <c r="V14" s="222">
        <f>ROUND(E14*U14,2)</f>
        <v>0</v>
      </c>
      <c r="W14" s="222"/>
      <c r="X14" s="222" t="s">
        <v>146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299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8">
        <v>7</v>
      </c>
      <c r="B15" s="239" t="s">
        <v>311</v>
      </c>
      <c r="C15" s="247" t="s">
        <v>312</v>
      </c>
      <c r="D15" s="240" t="s">
        <v>313</v>
      </c>
      <c r="E15" s="241">
        <v>44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3"/>
      <c r="S15" s="243" t="s">
        <v>119</v>
      </c>
      <c r="T15" s="244" t="s">
        <v>298</v>
      </c>
      <c r="U15" s="222">
        <v>0</v>
      </c>
      <c r="V15" s="222">
        <f>ROUND(E15*U15,2)</f>
        <v>0</v>
      </c>
      <c r="W15" s="222"/>
      <c r="X15" s="222" t="s">
        <v>146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299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8">
        <v>8</v>
      </c>
      <c r="B16" s="239" t="s">
        <v>314</v>
      </c>
      <c r="C16" s="247" t="s">
        <v>315</v>
      </c>
      <c r="D16" s="240" t="s">
        <v>297</v>
      </c>
      <c r="E16" s="241">
        <v>2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3"/>
      <c r="S16" s="243" t="s">
        <v>119</v>
      </c>
      <c r="T16" s="244" t="s">
        <v>298</v>
      </c>
      <c r="U16" s="222">
        <v>0</v>
      </c>
      <c r="V16" s="222">
        <f>ROUND(E16*U16,2)</f>
        <v>0</v>
      </c>
      <c r="W16" s="222"/>
      <c r="X16" s="222" t="s">
        <v>146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299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8">
        <v>9</v>
      </c>
      <c r="B17" s="239" t="s">
        <v>316</v>
      </c>
      <c r="C17" s="247" t="s">
        <v>317</v>
      </c>
      <c r="D17" s="240" t="s">
        <v>297</v>
      </c>
      <c r="E17" s="241">
        <v>1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3"/>
      <c r="S17" s="243" t="s">
        <v>119</v>
      </c>
      <c r="T17" s="244" t="s">
        <v>298</v>
      </c>
      <c r="U17" s="222">
        <v>0</v>
      </c>
      <c r="V17" s="222">
        <f>ROUND(E17*U17,2)</f>
        <v>0</v>
      </c>
      <c r="W17" s="222"/>
      <c r="X17" s="222" t="s">
        <v>146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299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8">
        <v>10</v>
      </c>
      <c r="B18" s="239" t="s">
        <v>318</v>
      </c>
      <c r="C18" s="247" t="s">
        <v>319</v>
      </c>
      <c r="D18" s="240" t="s">
        <v>297</v>
      </c>
      <c r="E18" s="241">
        <v>1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21</v>
      </c>
      <c r="M18" s="243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3"/>
      <c r="S18" s="243" t="s">
        <v>119</v>
      </c>
      <c r="T18" s="244" t="s">
        <v>298</v>
      </c>
      <c r="U18" s="222">
        <v>0</v>
      </c>
      <c r="V18" s="222">
        <f>ROUND(E18*U18,2)</f>
        <v>0</v>
      </c>
      <c r="W18" s="222"/>
      <c r="X18" s="222" t="s">
        <v>146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299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8">
        <v>11</v>
      </c>
      <c r="B19" s="239" t="s">
        <v>320</v>
      </c>
      <c r="C19" s="247" t="s">
        <v>321</v>
      </c>
      <c r="D19" s="240" t="s">
        <v>297</v>
      </c>
      <c r="E19" s="241">
        <v>2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3"/>
      <c r="S19" s="243" t="s">
        <v>119</v>
      </c>
      <c r="T19" s="244" t="s">
        <v>298</v>
      </c>
      <c r="U19" s="222">
        <v>0</v>
      </c>
      <c r="V19" s="222">
        <f>ROUND(E19*U19,2)</f>
        <v>0</v>
      </c>
      <c r="W19" s="222"/>
      <c r="X19" s="222" t="s">
        <v>146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299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8">
        <v>12</v>
      </c>
      <c r="B20" s="239" t="s">
        <v>322</v>
      </c>
      <c r="C20" s="247" t="s">
        <v>323</v>
      </c>
      <c r="D20" s="240" t="s">
        <v>206</v>
      </c>
      <c r="E20" s="241">
        <v>72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3"/>
      <c r="S20" s="243" t="s">
        <v>119</v>
      </c>
      <c r="T20" s="244" t="s">
        <v>298</v>
      </c>
      <c r="U20" s="222">
        <v>0</v>
      </c>
      <c r="V20" s="222">
        <f>ROUND(E20*U20,2)</f>
        <v>0</v>
      </c>
      <c r="W20" s="222"/>
      <c r="X20" s="222" t="s">
        <v>146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299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8">
        <v>13</v>
      </c>
      <c r="B21" s="239" t="s">
        <v>324</v>
      </c>
      <c r="C21" s="247" t="s">
        <v>325</v>
      </c>
      <c r="D21" s="240" t="s">
        <v>297</v>
      </c>
      <c r="E21" s="241">
        <v>12.5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3"/>
      <c r="S21" s="243" t="s">
        <v>119</v>
      </c>
      <c r="T21" s="244" t="s">
        <v>298</v>
      </c>
      <c r="U21" s="222">
        <v>0</v>
      </c>
      <c r="V21" s="222">
        <f>ROUND(E21*U21,2)</f>
        <v>0</v>
      </c>
      <c r="W21" s="222"/>
      <c r="X21" s="222" t="s">
        <v>146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299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8">
        <v>14</v>
      </c>
      <c r="B22" s="239" t="s">
        <v>326</v>
      </c>
      <c r="C22" s="247" t="s">
        <v>327</v>
      </c>
      <c r="D22" s="240" t="s">
        <v>297</v>
      </c>
      <c r="E22" s="241">
        <v>7.5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3">
        <v>0</v>
      </c>
      <c r="O22" s="243">
        <f>ROUND(E22*N22,2)</f>
        <v>0</v>
      </c>
      <c r="P22" s="243">
        <v>0</v>
      </c>
      <c r="Q22" s="243">
        <f>ROUND(E22*P22,2)</f>
        <v>0</v>
      </c>
      <c r="R22" s="243"/>
      <c r="S22" s="243" t="s">
        <v>119</v>
      </c>
      <c r="T22" s="244" t="s">
        <v>298</v>
      </c>
      <c r="U22" s="222">
        <v>0</v>
      </c>
      <c r="V22" s="222">
        <f>ROUND(E22*U22,2)</f>
        <v>0</v>
      </c>
      <c r="W22" s="222"/>
      <c r="X22" s="222" t="s">
        <v>146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299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8">
        <v>15</v>
      </c>
      <c r="B23" s="239" t="s">
        <v>328</v>
      </c>
      <c r="C23" s="247" t="s">
        <v>329</v>
      </c>
      <c r="D23" s="240" t="s">
        <v>330</v>
      </c>
      <c r="E23" s="241">
        <v>6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3">
        <v>0</v>
      </c>
      <c r="O23" s="243">
        <f>ROUND(E23*N23,2)</f>
        <v>0</v>
      </c>
      <c r="P23" s="243">
        <v>0</v>
      </c>
      <c r="Q23" s="243">
        <f>ROUND(E23*P23,2)</f>
        <v>0</v>
      </c>
      <c r="R23" s="243"/>
      <c r="S23" s="243" t="s">
        <v>119</v>
      </c>
      <c r="T23" s="244" t="s">
        <v>298</v>
      </c>
      <c r="U23" s="222">
        <v>0</v>
      </c>
      <c r="V23" s="222">
        <f>ROUND(E23*U23,2)</f>
        <v>0</v>
      </c>
      <c r="W23" s="222"/>
      <c r="X23" s="222" t="s">
        <v>146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299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8">
        <v>16</v>
      </c>
      <c r="B24" s="239" t="s">
        <v>331</v>
      </c>
      <c r="C24" s="247" t="s">
        <v>332</v>
      </c>
      <c r="D24" s="240" t="s">
        <v>330</v>
      </c>
      <c r="E24" s="241">
        <v>2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3">
        <v>0</v>
      </c>
      <c r="O24" s="243">
        <f>ROUND(E24*N24,2)</f>
        <v>0</v>
      </c>
      <c r="P24" s="243">
        <v>0</v>
      </c>
      <c r="Q24" s="243">
        <f>ROUND(E24*P24,2)</f>
        <v>0</v>
      </c>
      <c r="R24" s="243"/>
      <c r="S24" s="243" t="s">
        <v>119</v>
      </c>
      <c r="T24" s="244" t="s">
        <v>298</v>
      </c>
      <c r="U24" s="222">
        <v>0</v>
      </c>
      <c r="V24" s="222">
        <f>ROUND(E24*U24,2)</f>
        <v>0</v>
      </c>
      <c r="W24" s="222"/>
      <c r="X24" s="222" t="s">
        <v>146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299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8">
        <v>17</v>
      </c>
      <c r="B25" s="239" t="s">
        <v>333</v>
      </c>
      <c r="C25" s="247" t="s">
        <v>334</v>
      </c>
      <c r="D25" s="240" t="s">
        <v>330</v>
      </c>
      <c r="E25" s="241">
        <v>6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3">
        <v>0</v>
      </c>
      <c r="O25" s="243">
        <f>ROUND(E25*N25,2)</f>
        <v>0</v>
      </c>
      <c r="P25" s="243">
        <v>0</v>
      </c>
      <c r="Q25" s="243">
        <f>ROUND(E25*P25,2)</f>
        <v>0</v>
      </c>
      <c r="R25" s="243"/>
      <c r="S25" s="243" t="s">
        <v>119</v>
      </c>
      <c r="T25" s="244" t="s">
        <v>298</v>
      </c>
      <c r="U25" s="222">
        <v>0</v>
      </c>
      <c r="V25" s="222">
        <f>ROUND(E25*U25,2)</f>
        <v>0</v>
      </c>
      <c r="W25" s="222"/>
      <c r="X25" s="222" t="s">
        <v>146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299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">
      <c r="A26" s="225" t="s">
        <v>114</v>
      </c>
      <c r="B26" s="226" t="s">
        <v>81</v>
      </c>
      <c r="C26" s="246" t="s">
        <v>82</v>
      </c>
      <c r="D26" s="227"/>
      <c r="E26" s="228"/>
      <c r="F26" s="229"/>
      <c r="G26" s="229">
        <f>SUMIF(AG27:AG40,"&lt;&gt;NOR",G27:G40)</f>
        <v>0</v>
      </c>
      <c r="H26" s="229"/>
      <c r="I26" s="229">
        <f>SUM(I27:I40)</f>
        <v>0</v>
      </c>
      <c r="J26" s="229"/>
      <c r="K26" s="229">
        <f>SUM(K27:K40)</f>
        <v>0</v>
      </c>
      <c r="L26" s="229"/>
      <c r="M26" s="229">
        <f>SUM(M27:M40)</f>
        <v>0</v>
      </c>
      <c r="N26" s="229"/>
      <c r="O26" s="229">
        <f>SUM(O27:O40)</f>
        <v>0</v>
      </c>
      <c r="P26" s="229"/>
      <c r="Q26" s="229">
        <f>SUM(Q27:Q40)</f>
        <v>0</v>
      </c>
      <c r="R26" s="229"/>
      <c r="S26" s="229"/>
      <c r="T26" s="230"/>
      <c r="U26" s="224"/>
      <c r="V26" s="224">
        <f>SUM(V27:V40)</f>
        <v>0</v>
      </c>
      <c r="W26" s="224"/>
      <c r="X26" s="224"/>
      <c r="AG26" t="s">
        <v>115</v>
      </c>
    </row>
    <row r="27" spans="1:60" outlineLevel="1" x14ac:dyDescent="0.2">
      <c r="A27" s="238">
        <v>18</v>
      </c>
      <c r="B27" s="239" t="s">
        <v>335</v>
      </c>
      <c r="C27" s="247" t="s">
        <v>336</v>
      </c>
      <c r="D27" s="240" t="s">
        <v>297</v>
      </c>
      <c r="E27" s="241">
        <v>2</v>
      </c>
      <c r="F27" s="242"/>
      <c r="G27" s="243">
        <f>ROUND(E27*F27,2)</f>
        <v>0</v>
      </c>
      <c r="H27" s="242"/>
      <c r="I27" s="243">
        <f>ROUND(E27*H27,2)</f>
        <v>0</v>
      </c>
      <c r="J27" s="242"/>
      <c r="K27" s="243">
        <f>ROUND(E27*J27,2)</f>
        <v>0</v>
      </c>
      <c r="L27" s="243">
        <v>21</v>
      </c>
      <c r="M27" s="243">
        <f>G27*(1+L27/100)</f>
        <v>0</v>
      </c>
      <c r="N27" s="243">
        <v>0</v>
      </c>
      <c r="O27" s="243">
        <f>ROUND(E27*N27,2)</f>
        <v>0</v>
      </c>
      <c r="P27" s="243">
        <v>0</v>
      </c>
      <c r="Q27" s="243">
        <f>ROUND(E27*P27,2)</f>
        <v>0</v>
      </c>
      <c r="R27" s="243"/>
      <c r="S27" s="243" t="s">
        <v>119</v>
      </c>
      <c r="T27" s="244" t="s">
        <v>298</v>
      </c>
      <c r="U27" s="222">
        <v>0</v>
      </c>
      <c r="V27" s="222">
        <f>ROUND(E27*U27,2)</f>
        <v>0</v>
      </c>
      <c r="W27" s="222"/>
      <c r="X27" s="222" t="s">
        <v>146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299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38">
        <v>19</v>
      </c>
      <c r="B28" s="239" t="s">
        <v>337</v>
      </c>
      <c r="C28" s="247" t="s">
        <v>338</v>
      </c>
      <c r="D28" s="240" t="s">
        <v>297</v>
      </c>
      <c r="E28" s="241">
        <v>1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3">
        <v>0</v>
      </c>
      <c r="O28" s="243">
        <f>ROUND(E28*N28,2)</f>
        <v>0</v>
      </c>
      <c r="P28" s="243">
        <v>0</v>
      </c>
      <c r="Q28" s="243">
        <f>ROUND(E28*P28,2)</f>
        <v>0</v>
      </c>
      <c r="R28" s="243"/>
      <c r="S28" s="243" t="s">
        <v>119</v>
      </c>
      <c r="T28" s="244" t="s">
        <v>298</v>
      </c>
      <c r="U28" s="222">
        <v>0</v>
      </c>
      <c r="V28" s="222">
        <f>ROUND(E28*U28,2)</f>
        <v>0</v>
      </c>
      <c r="W28" s="222"/>
      <c r="X28" s="222" t="s">
        <v>146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299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8">
        <v>20</v>
      </c>
      <c r="B29" s="239" t="s">
        <v>339</v>
      </c>
      <c r="C29" s="247" t="s">
        <v>340</v>
      </c>
      <c r="D29" s="240" t="s">
        <v>297</v>
      </c>
      <c r="E29" s="241">
        <v>1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3">
        <v>0</v>
      </c>
      <c r="O29" s="243">
        <f>ROUND(E29*N29,2)</f>
        <v>0</v>
      </c>
      <c r="P29" s="243">
        <v>0</v>
      </c>
      <c r="Q29" s="243">
        <f>ROUND(E29*P29,2)</f>
        <v>0</v>
      </c>
      <c r="R29" s="243"/>
      <c r="S29" s="243" t="s">
        <v>119</v>
      </c>
      <c r="T29" s="244" t="s">
        <v>298</v>
      </c>
      <c r="U29" s="222">
        <v>0</v>
      </c>
      <c r="V29" s="222">
        <f>ROUND(E29*U29,2)</f>
        <v>0</v>
      </c>
      <c r="W29" s="222"/>
      <c r="X29" s="222" t="s">
        <v>146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299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38">
        <v>21</v>
      </c>
      <c r="B30" s="239" t="s">
        <v>341</v>
      </c>
      <c r="C30" s="247" t="s">
        <v>342</v>
      </c>
      <c r="D30" s="240" t="s">
        <v>297</v>
      </c>
      <c r="E30" s="241">
        <v>4</v>
      </c>
      <c r="F30" s="242"/>
      <c r="G30" s="243">
        <f>ROUND(E30*F30,2)</f>
        <v>0</v>
      </c>
      <c r="H30" s="242"/>
      <c r="I30" s="243">
        <f>ROUND(E30*H30,2)</f>
        <v>0</v>
      </c>
      <c r="J30" s="242"/>
      <c r="K30" s="243">
        <f>ROUND(E30*J30,2)</f>
        <v>0</v>
      </c>
      <c r="L30" s="243">
        <v>21</v>
      </c>
      <c r="M30" s="243">
        <f>G30*(1+L30/100)</f>
        <v>0</v>
      </c>
      <c r="N30" s="243">
        <v>0</v>
      </c>
      <c r="O30" s="243">
        <f>ROUND(E30*N30,2)</f>
        <v>0</v>
      </c>
      <c r="P30" s="243">
        <v>0</v>
      </c>
      <c r="Q30" s="243">
        <f>ROUND(E30*P30,2)</f>
        <v>0</v>
      </c>
      <c r="R30" s="243"/>
      <c r="S30" s="243" t="s">
        <v>119</v>
      </c>
      <c r="T30" s="244" t="s">
        <v>298</v>
      </c>
      <c r="U30" s="222">
        <v>0</v>
      </c>
      <c r="V30" s="222">
        <f>ROUND(E30*U30,2)</f>
        <v>0</v>
      </c>
      <c r="W30" s="222"/>
      <c r="X30" s="222" t="s">
        <v>146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299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8">
        <v>22</v>
      </c>
      <c r="B31" s="239" t="s">
        <v>343</v>
      </c>
      <c r="C31" s="247" t="s">
        <v>344</v>
      </c>
      <c r="D31" s="240" t="s">
        <v>313</v>
      </c>
      <c r="E31" s="241">
        <v>44</v>
      </c>
      <c r="F31" s="242"/>
      <c r="G31" s="243">
        <f>ROUND(E31*F31,2)</f>
        <v>0</v>
      </c>
      <c r="H31" s="242"/>
      <c r="I31" s="243">
        <f>ROUND(E31*H31,2)</f>
        <v>0</v>
      </c>
      <c r="J31" s="242"/>
      <c r="K31" s="243">
        <f>ROUND(E31*J31,2)</f>
        <v>0</v>
      </c>
      <c r="L31" s="243">
        <v>21</v>
      </c>
      <c r="M31" s="243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3"/>
      <c r="S31" s="243" t="s">
        <v>119</v>
      </c>
      <c r="T31" s="244" t="s">
        <v>298</v>
      </c>
      <c r="U31" s="222">
        <v>0</v>
      </c>
      <c r="V31" s="222">
        <f>ROUND(E31*U31,2)</f>
        <v>0</v>
      </c>
      <c r="W31" s="222"/>
      <c r="X31" s="222" t="s">
        <v>146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299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38">
        <v>23</v>
      </c>
      <c r="B32" s="239" t="s">
        <v>345</v>
      </c>
      <c r="C32" s="247" t="s">
        <v>346</v>
      </c>
      <c r="D32" s="240" t="s">
        <v>313</v>
      </c>
      <c r="E32" s="241">
        <v>25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3">
        <v>0</v>
      </c>
      <c r="O32" s="243">
        <f>ROUND(E32*N32,2)</f>
        <v>0</v>
      </c>
      <c r="P32" s="243">
        <v>0</v>
      </c>
      <c r="Q32" s="243">
        <f>ROUND(E32*P32,2)</f>
        <v>0</v>
      </c>
      <c r="R32" s="243"/>
      <c r="S32" s="243" t="s">
        <v>119</v>
      </c>
      <c r="T32" s="244" t="s">
        <v>298</v>
      </c>
      <c r="U32" s="222">
        <v>0</v>
      </c>
      <c r="V32" s="222">
        <f>ROUND(E32*U32,2)</f>
        <v>0</v>
      </c>
      <c r="W32" s="222"/>
      <c r="X32" s="222" t="s">
        <v>146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299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8">
        <v>24</v>
      </c>
      <c r="B33" s="239" t="s">
        <v>347</v>
      </c>
      <c r="C33" s="247" t="s">
        <v>327</v>
      </c>
      <c r="D33" s="240" t="s">
        <v>313</v>
      </c>
      <c r="E33" s="241">
        <v>15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3">
        <v>0</v>
      </c>
      <c r="O33" s="243">
        <f>ROUND(E33*N33,2)</f>
        <v>0</v>
      </c>
      <c r="P33" s="243">
        <v>0</v>
      </c>
      <c r="Q33" s="243">
        <f>ROUND(E33*P33,2)</f>
        <v>0</v>
      </c>
      <c r="R33" s="243"/>
      <c r="S33" s="243" t="s">
        <v>119</v>
      </c>
      <c r="T33" s="244" t="s">
        <v>298</v>
      </c>
      <c r="U33" s="222">
        <v>0</v>
      </c>
      <c r="V33" s="222">
        <f>ROUND(E33*U33,2)</f>
        <v>0</v>
      </c>
      <c r="W33" s="222"/>
      <c r="X33" s="222" t="s">
        <v>146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299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8">
        <v>25</v>
      </c>
      <c r="B34" s="239" t="s">
        <v>348</v>
      </c>
      <c r="C34" s="247" t="s">
        <v>349</v>
      </c>
      <c r="D34" s="240" t="s">
        <v>297</v>
      </c>
      <c r="E34" s="241">
        <v>6</v>
      </c>
      <c r="F34" s="242"/>
      <c r="G34" s="243">
        <f>ROUND(E34*F34,2)</f>
        <v>0</v>
      </c>
      <c r="H34" s="242"/>
      <c r="I34" s="243">
        <f>ROUND(E34*H34,2)</f>
        <v>0</v>
      </c>
      <c r="J34" s="242"/>
      <c r="K34" s="243">
        <f>ROUND(E34*J34,2)</f>
        <v>0</v>
      </c>
      <c r="L34" s="243">
        <v>21</v>
      </c>
      <c r="M34" s="243">
        <f>G34*(1+L34/100)</f>
        <v>0</v>
      </c>
      <c r="N34" s="243">
        <v>0</v>
      </c>
      <c r="O34" s="243">
        <f>ROUND(E34*N34,2)</f>
        <v>0</v>
      </c>
      <c r="P34" s="243">
        <v>0</v>
      </c>
      <c r="Q34" s="243">
        <f>ROUND(E34*P34,2)</f>
        <v>0</v>
      </c>
      <c r="R34" s="243"/>
      <c r="S34" s="243" t="s">
        <v>119</v>
      </c>
      <c r="T34" s="244" t="s">
        <v>298</v>
      </c>
      <c r="U34" s="222">
        <v>0</v>
      </c>
      <c r="V34" s="222">
        <f>ROUND(E34*U34,2)</f>
        <v>0</v>
      </c>
      <c r="W34" s="222"/>
      <c r="X34" s="222" t="s">
        <v>146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299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38">
        <v>26</v>
      </c>
      <c r="B35" s="239" t="s">
        <v>350</v>
      </c>
      <c r="C35" s="247" t="s">
        <v>351</v>
      </c>
      <c r="D35" s="240" t="s">
        <v>297</v>
      </c>
      <c r="E35" s="241">
        <v>2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3">
        <v>0</v>
      </c>
      <c r="O35" s="243">
        <f>ROUND(E35*N35,2)</f>
        <v>0</v>
      </c>
      <c r="P35" s="243">
        <v>0</v>
      </c>
      <c r="Q35" s="243">
        <f>ROUND(E35*P35,2)</f>
        <v>0</v>
      </c>
      <c r="R35" s="243"/>
      <c r="S35" s="243" t="s">
        <v>119</v>
      </c>
      <c r="T35" s="244" t="s">
        <v>298</v>
      </c>
      <c r="U35" s="222">
        <v>0</v>
      </c>
      <c r="V35" s="222">
        <f>ROUND(E35*U35,2)</f>
        <v>0</v>
      </c>
      <c r="W35" s="222"/>
      <c r="X35" s="222" t="s">
        <v>146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299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38">
        <v>27</v>
      </c>
      <c r="B36" s="239" t="s">
        <v>352</v>
      </c>
      <c r="C36" s="247" t="s">
        <v>353</v>
      </c>
      <c r="D36" s="240" t="s">
        <v>313</v>
      </c>
      <c r="E36" s="241">
        <v>66</v>
      </c>
      <c r="F36" s="242"/>
      <c r="G36" s="243">
        <f>ROUND(E36*F36,2)</f>
        <v>0</v>
      </c>
      <c r="H36" s="242"/>
      <c r="I36" s="243">
        <f>ROUND(E36*H36,2)</f>
        <v>0</v>
      </c>
      <c r="J36" s="242"/>
      <c r="K36" s="243">
        <f>ROUND(E36*J36,2)</f>
        <v>0</v>
      </c>
      <c r="L36" s="243">
        <v>21</v>
      </c>
      <c r="M36" s="243">
        <f>G36*(1+L36/100)</f>
        <v>0</v>
      </c>
      <c r="N36" s="243">
        <v>0</v>
      </c>
      <c r="O36" s="243">
        <f>ROUND(E36*N36,2)</f>
        <v>0</v>
      </c>
      <c r="P36" s="243">
        <v>0</v>
      </c>
      <c r="Q36" s="243">
        <f>ROUND(E36*P36,2)</f>
        <v>0</v>
      </c>
      <c r="R36" s="243"/>
      <c r="S36" s="243" t="s">
        <v>119</v>
      </c>
      <c r="T36" s="244" t="s">
        <v>298</v>
      </c>
      <c r="U36" s="222">
        <v>0</v>
      </c>
      <c r="V36" s="222">
        <f>ROUND(E36*U36,2)</f>
        <v>0</v>
      </c>
      <c r="W36" s="222"/>
      <c r="X36" s="222" t="s">
        <v>146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299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8">
        <v>28</v>
      </c>
      <c r="B37" s="239" t="s">
        <v>354</v>
      </c>
      <c r="C37" s="247" t="s">
        <v>355</v>
      </c>
      <c r="D37" s="240" t="s">
        <v>313</v>
      </c>
      <c r="E37" s="241">
        <v>205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21</v>
      </c>
      <c r="M37" s="243">
        <f>G37*(1+L37/100)</f>
        <v>0</v>
      </c>
      <c r="N37" s="243">
        <v>0</v>
      </c>
      <c r="O37" s="243">
        <f>ROUND(E37*N37,2)</f>
        <v>0</v>
      </c>
      <c r="P37" s="243">
        <v>0</v>
      </c>
      <c r="Q37" s="243">
        <f>ROUND(E37*P37,2)</f>
        <v>0</v>
      </c>
      <c r="R37" s="243"/>
      <c r="S37" s="243" t="s">
        <v>119</v>
      </c>
      <c r="T37" s="244" t="s">
        <v>298</v>
      </c>
      <c r="U37" s="222">
        <v>0</v>
      </c>
      <c r="V37" s="222">
        <f>ROUND(E37*U37,2)</f>
        <v>0</v>
      </c>
      <c r="W37" s="222"/>
      <c r="X37" s="222" t="s">
        <v>146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299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38">
        <v>29</v>
      </c>
      <c r="B38" s="239" t="s">
        <v>356</v>
      </c>
      <c r="C38" s="247" t="s">
        <v>357</v>
      </c>
      <c r="D38" s="240" t="s">
        <v>313</v>
      </c>
      <c r="E38" s="241">
        <v>10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3">
        <v>0</v>
      </c>
      <c r="O38" s="243">
        <f>ROUND(E38*N38,2)</f>
        <v>0</v>
      </c>
      <c r="P38" s="243">
        <v>0</v>
      </c>
      <c r="Q38" s="243">
        <f>ROUND(E38*P38,2)</f>
        <v>0</v>
      </c>
      <c r="R38" s="243"/>
      <c r="S38" s="243" t="s">
        <v>119</v>
      </c>
      <c r="T38" s="244" t="s">
        <v>298</v>
      </c>
      <c r="U38" s="222">
        <v>0</v>
      </c>
      <c r="V38" s="222">
        <f>ROUND(E38*U38,2)</f>
        <v>0</v>
      </c>
      <c r="W38" s="222"/>
      <c r="X38" s="222" t="s">
        <v>146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299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38">
        <v>30</v>
      </c>
      <c r="B39" s="239" t="s">
        <v>358</v>
      </c>
      <c r="C39" s="247" t="s">
        <v>359</v>
      </c>
      <c r="D39" s="240" t="s">
        <v>297</v>
      </c>
      <c r="E39" s="241">
        <v>3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21</v>
      </c>
      <c r="M39" s="243">
        <f>G39*(1+L39/100)</f>
        <v>0</v>
      </c>
      <c r="N39" s="243">
        <v>0</v>
      </c>
      <c r="O39" s="243">
        <f>ROUND(E39*N39,2)</f>
        <v>0</v>
      </c>
      <c r="P39" s="243">
        <v>0</v>
      </c>
      <c r="Q39" s="243">
        <f>ROUND(E39*P39,2)</f>
        <v>0</v>
      </c>
      <c r="R39" s="243"/>
      <c r="S39" s="243" t="s">
        <v>119</v>
      </c>
      <c r="T39" s="244" t="s">
        <v>298</v>
      </c>
      <c r="U39" s="222">
        <v>0</v>
      </c>
      <c r="V39" s="222">
        <f>ROUND(E39*U39,2)</f>
        <v>0</v>
      </c>
      <c r="W39" s="222"/>
      <c r="X39" s="222" t="s">
        <v>146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299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8">
        <v>31</v>
      </c>
      <c r="B40" s="239" t="s">
        <v>360</v>
      </c>
      <c r="C40" s="247" t="s">
        <v>361</v>
      </c>
      <c r="D40" s="240" t="s">
        <v>297</v>
      </c>
      <c r="E40" s="241">
        <v>6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21</v>
      </c>
      <c r="M40" s="243">
        <f>G40*(1+L40/100)</f>
        <v>0</v>
      </c>
      <c r="N40" s="243">
        <v>0</v>
      </c>
      <c r="O40" s="243">
        <f>ROUND(E40*N40,2)</f>
        <v>0</v>
      </c>
      <c r="P40" s="243">
        <v>0</v>
      </c>
      <c r="Q40" s="243">
        <f>ROUND(E40*P40,2)</f>
        <v>0</v>
      </c>
      <c r="R40" s="243"/>
      <c r="S40" s="243" t="s">
        <v>119</v>
      </c>
      <c r="T40" s="244" t="s">
        <v>298</v>
      </c>
      <c r="U40" s="222">
        <v>0</v>
      </c>
      <c r="V40" s="222">
        <f>ROUND(E40*U40,2)</f>
        <v>0</v>
      </c>
      <c r="W40" s="222"/>
      <c r="X40" s="222" t="s">
        <v>146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299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">
      <c r="A41" s="225" t="s">
        <v>114</v>
      </c>
      <c r="B41" s="226" t="s">
        <v>83</v>
      </c>
      <c r="C41" s="246" t="s">
        <v>84</v>
      </c>
      <c r="D41" s="227"/>
      <c r="E41" s="228"/>
      <c r="F41" s="229"/>
      <c r="G41" s="229">
        <f>SUMIF(AG42:AG48,"&lt;&gt;NOR",G42:G48)</f>
        <v>0</v>
      </c>
      <c r="H41" s="229"/>
      <c r="I41" s="229">
        <f>SUM(I42:I48)</f>
        <v>0</v>
      </c>
      <c r="J41" s="229"/>
      <c r="K41" s="229">
        <f>SUM(K42:K48)</f>
        <v>0</v>
      </c>
      <c r="L41" s="229"/>
      <c r="M41" s="229">
        <f>SUM(M42:M48)</f>
        <v>0</v>
      </c>
      <c r="N41" s="229"/>
      <c r="O41" s="229">
        <f>SUM(O42:O48)</f>
        <v>0</v>
      </c>
      <c r="P41" s="229"/>
      <c r="Q41" s="229">
        <f>SUM(Q42:Q48)</f>
        <v>0</v>
      </c>
      <c r="R41" s="229"/>
      <c r="S41" s="229"/>
      <c r="T41" s="230"/>
      <c r="U41" s="224"/>
      <c r="V41" s="224">
        <f>SUM(V42:V48)</f>
        <v>0</v>
      </c>
      <c r="W41" s="224"/>
      <c r="X41" s="224"/>
      <c r="AG41" t="s">
        <v>115</v>
      </c>
    </row>
    <row r="42" spans="1:60" outlineLevel="1" x14ac:dyDescent="0.2">
      <c r="A42" s="238">
        <v>32</v>
      </c>
      <c r="B42" s="239" t="s">
        <v>362</v>
      </c>
      <c r="C42" s="247" t="s">
        <v>363</v>
      </c>
      <c r="D42" s="240" t="s">
        <v>313</v>
      </c>
      <c r="E42" s="241">
        <v>180</v>
      </c>
      <c r="F42" s="242"/>
      <c r="G42" s="243">
        <f>ROUND(E42*F42,2)</f>
        <v>0</v>
      </c>
      <c r="H42" s="242"/>
      <c r="I42" s="243">
        <f>ROUND(E42*H42,2)</f>
        <v>0</v>
      </c>
      <c r="J42" s="242"/>
      <c r="K42" s="243">
        <f>ROUND(E42*J42,2)</f>
        <v>0</v>
      </c>
      <c r="L42" s="243">
        <v>21</v>
      </c>
      <c r="M42" s="243">
        <f>G42*(1+L42/100)</f>
        <v>0</v>
      </c>
      <c r="N42" s="243">
        <v>0</v>
      </c>
      <c r="O42" s="243">
        <f>ROUND(E42*N42,2)</f>
        <v>0</v>
      </c>
      <c r="P42" s="243">
        <v>0</v>
      </c>
      <c r="Q42" s="243">
        <f>ROUND(E42*P42,2)</f>
        <v>0</v>
      </c>
      <c r="R42" s="243"/>
      <c r="S42" s="243" t="s">
        <v>119</v>
      </c>
      <c r="T42" s="244" t="s">
        <v>298</v>
      </c>
      <c r="U42" s="222">
        <v>0</v>
      </c>
      <c r="V42" s="222">
        <f>ROUND(E42*U42,2)</f>
        <v>0</v>
      </c>
      <c r="W42" s="222"/>
      <c r="X42" s="222" t="s">
        <v>146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299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38">
        <v>33</v>
      </c>
      <c r="B43" s="239" t="s">
        <v>364</v>
      </c>
      <c r="C43" s="247" t="s">
        <v>365</v>
      </c>
      <c r="D43" s="240" t="s">
        <v>313</v>
      </c>
      <c r="E43" s="241">
        <v>42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21</v>
      </c>
      <c r="M43" s="243">
        <f>G43*(1+L43/100)</f>
        <v>0</v>
      </c>
      <c r="N43" s="243">
        <v>0</v>
      </c>
      <c r="O43" s="243">
        <f>ROUND(E43*N43,2)</f>
        <v>0</v>
      </c>
      <c r="P43" s="243">
        <v>0</v>
      </c>
      <c r="Q43" s="243">
        <f>ROUND(E43*P43,2)</f>
        <v>0</v>
      </c>
      <c r="R43" s="243"/>
      <c r="S43" s="243" t="s">
        <v>119</v>
      </c>
      <c r="T43" s="244" t="s">
        <v>298</v>
      </c>
      <c r="U43" s="222">
        <v>0</v>
      </c>
      <c r="V43" s="222">
        <f>ROUND(E43*U43,2)</f>
        <v>0</v>
      </c>
      <c r="W43" s="222"/>
      <c r="X43" s="222" t="s">
        <v>146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299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38">
        <v>34</v>
      </c>
      <c r="B44" s="239" t="s">
        <v>366</v>
      </c>
      <c r="C44" s="247" t="s">
        <v>367</v>
      </c>
      <c r="D44" s="240" t="s">
        <v>313</v>
      </c>
      <c r="E44" s="241">
        <v>260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21</v>
      </c>
      <c r="M44" s="243">
        <f>G44*(1+L44/100)</f>
        <v>0</v>
      </c>
      <c r="N44" s="243">
        <v>0</v>
      </c>
      <c r="O44" s="243">
        <f>ROUND(E44*N44,2)</f>
        <v>0</v>
      </c>
      <c r="P44" s="243">
        <v>0</v>
      </c>
      <c r="Q44" s="243">
        <f>ROUND(E44*P44,2)</f>
        <v>0</v>
      </c>
      <c r="R44" s="243"/>
      <c r="S44" s="243" t="s">
        <v>119</v>
      </c>
      <c r="T44" s="244" t="s">
        <v>298</v>
      </c>
      <c r="U44" s="222">
        <v>0</v>
      </c>
      <c r="V44" s="222">
        <f>ROUND(E44*U44,2)</f>
        <v>0</v>
      </c>
      <c r="W44" s="222"/>
      <c r="X44" s="222" t="s">
        <v>146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299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38">
        <v>35</v>
      </c>
      <c r="B45" s="239" t="s">
        <v>368</v>
      </c>
      <c r="C45" s="247" t="s">
        <v>369</v>
      </c>
      <c r="D45" s="240" t="s">
        <v>313</v>
      </c>
      <c r="E45" s="241">
        <v>180</v>
      </c>
      <c r="F45" s="242"/>
      <c r="G45" s="243">
        <f>ROUND(E45*F45,2)</f>
        <v>0</v>
      </c>
      <c r="H45" s="242"/>
      <c r="I45" s="243">
        <f>ROUND(E45*H45,2)</f>
        <v>0</v>
      </c>
      <c r="J45" s="242"/>
      <c r="K45" s="243">
        <f>ROUND(E45*J45,2)</f>
        <v>0</v>
      </c>
      <c r="L45" s="243">
        <v>21</v>
      </c>
      <c r="M45" s="243">
        <f>G45*(1+L45/100)</f>
        <v>0</v>
      </c>
      <c r="N45" s="243">
        <v>0</v>
      </c>
      <c r="O45" s="243">
        <f>ROUND(E45*N45,2)</f>
        <v>0</v>
      </c>
      <c r="P45" s="243">
        <v>0</v>
      </c>
      <c r="Q45" s="243">
        <f>ROUND(E45*P45,2)</f>
        <v>0</v>
      </c>
      <c r="R45" s="243"/>
      <c r="S45" s="243" t="s">
        <v>119</v>
      </c>
      <c r="T45" s="244" t="s">
        <v>298</v>
      </c>
      <c r="U45" s="222">
        <v>0</v>
      </c>
      <c r="V45" s="222">
        <f>ROUND(E45*U45,2)</f>
        <v>0</v>
      </c>
      <c r="W45" s="222"/>
      <c r="X45" s="222" t="s">
        <v>146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299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38">
        <v>36</v>
      </c>
      <c r="B46" s="239" t="s">
        <v>370</v>
      </c>
      <c r="C46" s="247" t="s">
        <v>371</v>
      </c>
      <c r="D46" s="240" t="s">
        <v>313</v>
      </c>
      <c r="E46" s="241">
        <v>42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21</v>
      </c>
      <c r="M46" s="243">
        <f>G46*(1+L46/100)</f>
        <v>0</v>
      </c>
      <c r="N46" s="243">
        <v>0</v>
      </c>
      <c r="O46" s="243">
        <f>ROUND(E46*N46,2)</f>
        <v>0</v>
      </c>
      <c r="P46" s="243">
        <v>0</v>
      </c>
      <c r="Q46" s="243">
        <f>ROUND(E46*P46,2)</f>
        <v>0</v>
      </c>
      <c r="R46" s="243"/>
      <c r="S46" s="243" t="s">
        <v>119</v>
      </c>
      <c r="T46" s="244" t="s">
        <v>298</v>
      </c>
      <c r="U46" s="222">
        <v>0</v>
      </c>
      <c r="V46" s="222">
        <f>ROUND(E46*U46,2)</f>
        <v>0</v>
      </c>
      <c r="W46" s="222"/>
      <c r="X46" s="222" t="s">
        <v>146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299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38">
        <v>37</v>
      </c>
      <c r="B47" s="239" t="s">
        <v>372</v>
      </c>
      <c r="C47" s="247" t="s">
        <v>373</v>
      </c>
      <c r="D47" s="240" t="s">
        <v>313</v>
      </c>
      <c r="E47" s="241">
        <v>222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3">
        <v>0</v>
      </c>
      <c r="O47" s="243">
        <f>ROUND(E47*N47,2)</f>
        <v>0</v>
      </c>
      <c r="P47" s="243">
        <v>0</v>
      </c>
      <c r="Q47" s="243">
        <f>ROUND(E47*P47,2)</f>
        <v>0</v>
      </c>
      <c r="R47" s="243"/>
      <c r="S47" s="243" t="s">
        <v>119</v>
      </c>
      <c r="T47" s="244" t="s">
        <v>298</v>
      </c>
      <c r="U47" s="222">
        <v>0</v>
      </c>
      <c r="V47" s="222">
        <f>ROUND(E47*U47,2)</f>
        <v>0</v>
      </c>
      <c r="W47" s="222"/>
      <c r="X47" s="222" t="s">
        <v>146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299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31">
        <v>38</v>
      </c>
      <c r="B48" s="232" t="s">
        <v>374</v>
      </c>
      <c r="C48" s="248" t="s">
        <v>375</v>
      </c>
      <c r="D48" s="233" t="s">
        <v>313</v>
      </c>
      <c r="E48" s="234">
        <v>2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6">
        <v>0</v>
      </c>
      <c r="O48" s="236">
        <f>ROUND(E48*N48,2)</f>
        <v>0</v>
      </c>
      <c r="P48" s="236">
        <v>0</v>
      </c>
      <c r="Q48" s="236">
        <f>ROUND(E48*P48,2)</f>
        <v>0</v>
      </c>
      <c r="R48" s="236"/>
      <c r="S48" s="236" t="s">
        <v>119</v>
      </c>
      <c r="T48" s="237" t="s">
        <v>298</v>
      </c>
      <c r="U48" s="222">
        <v>0</v>
      </c>
      <c r="V48" s="222">
        <f>ROUND(E48*U48,2)</f>
        <v>0</v>
      </c>
      <c r="W48" s="222"/>
      <c r="X48" s="222" t="s">
        <v>146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299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33" x14ac:dyDescent="0.2">
      <c r="A49" s="3"/>
      <c r="B49" s="4"/>
      <c r="C49" s="249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v>15</v>
      </c>
      <c r="AF49">
        <v>21</v>
      </c>
      <c r="AG49" t="s">
        <v>101</v>
      </c>
    </row>
    <row r="50" spans="1:33" x14ac:dyDescent="0.2">
      <c r="A50" s="215"/>
      <c r="B50" s="216" t="s">
        <v>29</v>
      </c>
      <c r="C50" s="250"/>
      <c r="D50" s="217"/>
      <c r="E50" s="218"/>
      <c r="F50" s="218"/>
      <c r="G50" s="245">
        <f>G8+G26+G41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f>SUMIF(L7:L48,AE49,G7:G48)</f>
        <v>0</v>
      </c>
      <c r="AF50">
        <f>SUMIF(L7:L48,AF49,G7:G48)</f>
        <v>0</v>
      </c>
      <c r="AG50" t="s">
        <v>139</v>
      </c>
    </row>
    <row r="51" spans="1:33" x14ac:dyDescent="0.2">
      <c r="C51" s="251"/>
      <c r="D51" s="10"/>
      <c r="AG51" t="s">
        <v>140</v>
      </c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Ipl0g8SzHDm139weI+eAKa9+ymk6RoQARnXITN7cGNdR9jh/0uzWqTNEcBIx3JIL64gLy9Y7OorcPGI/3xg9Q==" saltValue="dV0HfQ25GFZ5Oo1x4Sm/0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00 Naklady</vt:lpstr>
      <vt:lpstr>001 D.1 Pol</vt:lpstr>
      <vt:lpstr>001 D.3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'001 D.1 Pol'!Názvy_tisku</vt:lpstr>
      <vt:lpstr>'001 D.3 Pol'!Názvy_tisku</vt:lpstr>
      <vt:lpstr>oadresa</vt:lpstr>
      <vt:lpstr>Stavba!Objednatel</vt:lpstr>
      <vt:lpstr>Stavba!Objekt</vt:lpstr>
      <vt:lpstr>'00 00 Naklady'!Oblast_tisku</vt:lpstr>
      <vt:lpstr>'001 D.1 Pol'!Oblast_tisku</vt:lpstr>
      <vt:lpstr>'001 D.3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Kynyking</dc:creator>
  <cp:lastModifiedBy>Kynyking</cp:lastModifiedBy>
  <cp:lastPrinted>2019-03-19T12:27:02Z</cp:lastPrinted>
  <dcterms:created xsi:type="dcterms:W3CDTF">2009-04-08T07:15:50Z</dcterms:created>
  <dcterms:modified xsi:type="dcterms:W3CDTF">2021-09-08T12:39:09Z</dcterms:modified>
</cp:coreProperties>
</file>